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sheetId="1" state="visible" r:id="rId3"/>
    <sheet name="Assessment" sheetId="2" state="visible" r:id="rId4"/>
    <sheet name="Dashboard" sheetId="3" state="visible" r:id="rId5"/>
    <sheet name="Calc" sheetId="4" state="hidden"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<sst xmlns="http://schemas.openxmlformats.org/spreadsheetml/2006/main" count="367" uniqueCount="226">
  <si>
    <t xml:space="preserve">PKC MANAGEMENT CONSULTING</t>
  </si>
  <si>
    <t xml:space="preserve">INTERNAL CONTROL HEALTH CHECK  |  SELF-ASSESSMENT TOOL</t>
  </si>
  <si>
    <t xml:space="preserve">Internal Audit Division</t>
  </si>
  <si>
    <t xml:space="preserve">Version 1.0  |  September 2026</t>
  </si>
  <si>
    <t xml:space="preserve">Entity Details</t>
  </si>
  <si>
    <t xml:space="preserve">Name of the Entity</t>
  </si>
  <si>
    <t xml:space="preserve">Industry / Nature of Business</t>
  </si>
  <si>
    <t xml:space="preserve">Annual Turnover</t>
  </si>
  <si>
    <t xml:space="preserve">Date of Assessment</t>
  </si>
  <si>
    <t xml:space="preserve">Assessed by (Name &amp; Designation)</t>
  </si>
  <si>
    <t xml:space="preserve">Instructions for Use</t>
  </si>
  <si>
    <t xml:space="preserve">Step 1</t>
  </si>
  <si>
    <t xml:space="preserve">In the Assessment sheet, mark each process area as Applicable (Yes / No). Areas marked 'No' are excluded from the score.</t>
  </si>
  <si>
    <t xml:space="preserve">Step 2</t>
  </si>
  <si>
    <t xml:space="preserve">Click the  +  button on the left of an applicable area to expand its control checks. Click  -  to collapse it after answering.</t>
  </si>
  <si>
    <t xml:space="preserve">Step 3</t>
  </si>
  <si>
    <t xml:space="preserve">Select Yes, Partially, No or Not Applicable against each check, based on the practice actually followed in the entity.</t>
  </si>
  <si>
    <t xml:space="preserve">Step 4</t>
  </si>
  <si>
    <t xml:space="preserve">View the Dashboard for the overall rating and the area-wise star rating.</t>
  </si>
  <si>
    <t xml:space="preserve">'Partially' - control exists but is informal, not documented or not followed consistently.</t>
  </si>
  <si>
    <t xml:space="preserve">Rating Scale</t>
  </si>
  <si>
    <t xml:space="preserve">Control Score</t>
  </si>
  <si>
    <t xml:space="preserve">Star Rating</t>
  </si>
  <si>
    <t xml:space="preserve">Assessment</t>
  </si>
  <si>
    <t xml:space="preserve">90% and above</t>
  </si>
  <si>
    <t xml:space="preserve">★★★★★</t>
  </si>
  <si>
    <t xml:space="preserve">Strong</t>
  </si>
  <si>
    <t xml:space="preserve">70% - 89%</t>
  </si>
  <si>
    <t xml:space="preserve">★★★★☆</t>
  </si>
  <si>
    <t xml:space="preserve">Good</t>
  </si>
  <si>
    <t xml:space="preserve">50% - 69%</t>
  </si>
  <si>
    <t xml:space="preserve">★★★☆☆</t>
  </si>
  <si>
    <t xml:space="preserve">Needs Improvement</t>
  </si>
  <si>
    <t xml:space="preserve">30% - 49%</t>
  </si>
  <si>
    <t xml:space="preserve">★★☆☆☆</t>
  </si>
  <si>
    <t xml:space="preserve">Weak</t>
  </si>
  <si>
    <t xml:space="preserve">Below 30%</t>
  </si>
  <si>
    <t xml:space="preserve">★☆☆☆☆</t>
  </si>
  <si>
    <t xml:space="preserve">Critical</t>
  </si>
  <si>
    <t xml:space="preserve">Each control check is weighted according to its risk significance in arriving at the score.</t>
  </si>
  <si>
    <t xml:space="preserve">Disclaimer</t>
  </si>
  <si>
    <t xml:space="preserve">The results are indicative and are based entirely on the responses furnished by the user. This tool does not constitute an audit, review or any form of assurance. The file works offline and no information is shared with PKC Management Consulting.</t>
  </si>
  <si>
    <t xml:space="preserve">PKC Management Consulting  |  Since 1988
www.pkcindia.com   |   prashant@pkcindia.com   |   +91 99627 71177</t>
  </si>
  <si>
    <t xml:space="preserve">INTERNAL CONTROL HEALTH CHECK  |  ASSESSMENT</t>
  </si>
  <si>
    <t xml:space="preserve">Step 1: Mark each process area as applicable.     Step 2: Click the  +  button on the left of the area to expand its control checks.</t>
  </si>
  <si>
    <t xml:space="preserve">Ref</t>
  </si>
  <si>
    <t xml:space="preserve">Process Area  /  Control Check</t>
  </si>
  <si>
    <t xml:space="preserve">Applicable?  /  Response</t>
  </si>
  <si>
    <t xml:space="preserve">Progress</t>
  </si>
  <si>
    <t xml:space="preserve">Expand</t>
  </si>
  <si>
    <t xml:space="preserve">A</t>
  </si>
  <si>
    <t xml:space="preserve">GOVERNANCE &amp; ENTITY-LEVEL CONTROLS</t>
  </si>
  <si>
    <t xml:space="preserve">Yes</t>
  </si>
  <si>
    <t xml:space="preserve">A1</t>
  </si>
  <si>
    <t xml:space="preserve">Is there a Board / owner-approved Delegation of Authority (DoA) defining approval limits for purchases, payments, write-offs and hiring?</t>
  </si>
  <si>
    <t xml:space="preserve">A2</t>
  </si>
  <si>
    <t xml:space="preserve">Are written SOPs available for key processes (purchase, sales, inventory, payroll) and updated at least once every two years?</t>
  </si>
  <si>
    <t xml:space="preserve">A3</t>
  </si>
  <si>
    <t xml:space="preserve">Does management review monthly MIS (budget vs actual, receivables ageing, cash flow) and record the actions agreed?</t>
  </si>
  <si>
    <t xml:space="preserve">A4</t>
  </si>
  <si>
    <t xml:space="preserve">Is a risk register maintained identifying key business, financial and compliance risks, with an owner for each?</t>
  </si>
  <si>
    <t xml:space="preserve">A5</t>
  </si>
  <si>
    <t xml:space="preserve">Is there a code of conduct acknowledged by employees and a whistle-blower / grievance channel?</t>
  </si>
  <si>
    <t xml:space="preserve">A6</t>
  </si>
  <si>
    <t xml:space="preserve">Is there an independent internal audit (in-house or outsourced) whose findings are tracked to closure?</t>
  </si>
  <si>
    <t xml:space="preserve">B</t>
  </si>
  <si>
    <t xml:space="preserve">PROCURE-TO-PAY</t>
  </si>
  <si>
    <t xml:space="preserve">B1</t>
  </si>
  <si>
    <t xml:space="preserve">Are new vendors verified (PAN, GSTIN, bank account, MSME status) and approved by someone outside the purchase team before creation in the master?</t>
  </si>
  <si>
    <t xml:space="preserve">B2</t>
  </si>
  <si>
    <t xml:space="preserve">Are purchases supported by an approved purchase order / work order before goods or services are received?</t>
  </si>
  <si>
    <t xml:space="preserve">B3</t>
  </si>
  <si>
    <t xml:space="preserve">Is a three-way match (PO - GRN - invoice) performed before vendor invoices are booked?</t>
  </si>
  <si>
    <t xml:space="preserve">B4</t>
  </si>
  <si>
    <t xml:space="preserve">Are quotations or comparative statements obtained for purchases above a defined value?</t>
  </si>
  <si>
    <t xml:space="preserve">B5</t>
  </si>
  <si>
    <t xml:space="preserve">Are vendor ledgers reconciled periodically and long-pending advances / debit balances reviewed?</t>
  </si>
  <si>
    <t xml:space="preserve">B6</t>
  </si>
  <si>
    <t xml:space="preserve">Are payments to MSME (micro / small) suppliers tracked against the 45-day statutory payment limit?</t>
  </si>
  <si>
    <t xml:space="preserve">C</t>
  </si>
  <si>
    <t xml:space="preserve">ORDER-TO-CASH</t>
  </si>
  <si>
    <t xml:space="preserve">C1</t>
  </si>
  <si>
    <t xml:space="preserve">Are customer credit limits and credit periods approved and enforced in the system?</t>
  </si>
  <si>
    <t xml:space="preserve">C2</t>
  </si>
  <si>
    <t xml:space="preserve">Are sales prices and discounts drawn from an approved price list, with deviations separately authorised?</t>
  </si>
  <si>
    <t xml:space="preserve">C3</t>
  </si>
  <si>
    <t xml:space="preserve">Is every dispatch supported by an invoice (and e-invoice / e-way bill where applicable), with dispatch-to-invoice reconciliation?</t>
  </si>
  <si>
    <t xml:space="preserve">C4</t>
  </si>
  <si>
    <t xml:space="preserve">Is receivables ageing reviewed monthly with documented follow-up on overdue amounts?</t>
  </si>
  <si>
    <t xml:space="preserve">C5</t>
  </si>
  <si>
    <t xml:space="preserve">Are credit notes, sales returns and write-offs approved by an authority independent of the sales team?</t>
  </si>
  <si>
    <t xml:space="preserve">C6</t>
  </si>
  <si>
    <t xml:space="preserve">Are balance confirmations obtained from major customers at least annually?</t>
  </si>
  <si>
    <t xml:space="preserve">D</t>
  </si>
  <si>
    <t xml:space="preserve">INVENTORY &amp; WAREHOUSE</t>
  </si>
  <si>
    <t xml:space="preserve">D1</t>
  </si>
  <si>
    <t xml:space="preserve">Is physical verification of inventory done at defined intervals, with differences investigated and approved before adjustment?</t>
  </si>
  <si>
    <t xml:space="preserve">D2</t>
  </si>
  <si>
    <t xml:space="preserve">Are goods receipts and issues recorded in the system on the same day they occur?</t>
  </si>
  <si>
    <t xml:space="preserve">D3</t>
  </si>
  <si>
    <t xml:space="preserve">Are slow-moving, expired and obsolete items identified and reviewed periodically?</t>
  </si>
  <si>
    <t xml:space="preserve">D4</t>
  </si>
  <si>
    <t xml:space="preserve">Is access to stores restricted, with security / CCTV for high-value items?</t>
  </si>
  <si>
    <t xml:space="preserve">D5</t>
  </si>
  <si>
    <t xml:space="preserve">Is material sent to job workers / branches / third-party locations tracked and reconciled?</t>
  </si>
  <si>
    <t xml:space="preserve">D6</t>
  </si>
  <si>
    <t xml:space="preserve">Are reorder levels / minimum stock levels defined for key items?</t>
  </si>
  <si>
    <t xml:space="preserve">E</t>
  </si>
  <si>
    <t xml:space="preserve">PAYROLL &amp; HR</t>
  </si>
  <si>
    <t xml:space="preserve">E1</t>
  </si>
  <si>
    <t xml:space="preserve">Are additions to and deletions from the payroll master approved by HR and verified by finance?</t>
  </si>
  <si>
    <t xml:space="preserve">E2</t>
  </si>
  <si>
    <t xml:space="preserve">Is attendance captured through a system (biometric / app) and linked to payroll processing?</t>
  </si>
  <si>
    <t xml:space="preserve">E3</t>
  </si>
  <si>
    <t xml:space="preserve">Is the payroll register reviewed and approved before salaries are released?</t>
  </si>
  <si>
    <t xml:space="preserve">E4</t>
  </si>
  <si>
    <t xml:space="preserve">Are PF, ESI, professional tax and TDS on salary computed correctly and deposited within due dates?</t>
  </si>
  <si>
    <t xml:space="preserve">E5</t>
  </si>
  <si>
    <t xml:space="preserve">Are full &amp; final settlements checked for recovery of advances, company assets and notice-period dues?</t>
  </si>
  <si>
    <t xml:space="preserve">E6</t>
  </si>
  <si>
    <t xml:space="preserve">Are employee advances and loans approved, tracked and recovered as per policy?</t>
  </si>
  <si>
    <t xml:space="preserve">F</t>
  </si>
  <si>
    <t xml:space="preserve">FIXED ASSETS</t>
  </si>
  <si>
    <t xml:space="preserve">F1</t>
  </si>
  <si>
    <t xml:space="preserve">Is a Fixed Asset Register maintained with asset ID, location, custodian and cost?</t>
  </si>
  <si>
    <t xml:space="preserve">F2</t>
  </si>
  <si>
    <t xml:space="preserve">Are assets physically verified and tagged at least once a year?</t>
  </si>
  <si>
    <t xml:space="preserve">F3</t>
  </si>
  <si>
    <t xml:space="preserve">Is capital expenditure approved against a budget before being committed?</t>
  </si>
  <si>
    <t xml:space="preserve">F4</t>
  </si>
  <si>
    <t xml:space="preserve">Are disposals and scrap sales approved and accounted, with sale proceeds tracked?</t>
  </si>
  <si>
    <t xml:space="preserve">F5</t>
  </si>
  <si>
    <t xml:space="preserve">Are high-value assets adequately insured, with policies renewed on time?</t>
  </si>
  <si>
    <t xml:space="preserve">F6</t>
  </si>
  <si>
    <t xml:space="preserve">Is there a written capitalisation policy (threshold, useful lives, capital vs revenue)?</t>
  </si>
  <si>
    <t xml:space="preserve">G</t>
  </si>
  <si>
    <t xml:space="preserve">CASH, BANK &amp; TREASURY</t>
  </si>
  <si>
    <t xml:space="preserve">G1</t>
  </si>
  <si>
    <t xml:space="preserve">Are bank reconciliations prepared monthly and reviewed by someone other than the preparer?</t>
  </si>
  <si>
    <t xml:space="preserve">G2</t>
  </si>
  <si>
    <t xml:space="preserve">Are payments released with dual authorisation (maker-checker) on net banking?</t>
  </si>
  <si>
    <t xml:space="preserve">G3</t>
  </si>
  <si>
    <t xml:space="preserve">Is cash on hand limited, counted on a surprise basis and reconciled with the cash book?</t>
  </si>
  <si>
    <t xml:space="preserve">G4</t>
  </si>
  <si>
    <t xml:space="preserve">Are changes to vendor / employee bank details verified independently (for example, call-back) before the first payment?</t>
  </si>
  <si>
    <t xml:space="preserve">G5</t>
  </si>
  <si>
    <t xml:space="preserve">Is cash flow forecast regularly and surplus funds invested as per an approved policy?</t>
  </si>
  <si>
    <t xml:space="preserve">G6</t>
  </si>
  <si>
    <t xml:space="preserve">Are cheque books, signing authorities and digital tokens kept safely and updated when staff leave?</t>
  </si>
  <si>
    <t xml:space="preserve">H</t>
  </si>
  <si>
    <t xml:space="preserve">FINANCIAL CLOSE &amp; REPORTING</t>
  </si>
  <si>
    <t xml:space="preserve">H1</t>
  </si>
  <si>
    <t xml:space="preserve">Are books closed monthly within a defined timeline using a closing checklist?</t>
  </si>
  <si>
    <t xml:space="preserve">H2</t>
  </si>
  <si>
    <t xml:space="preserve">Are journal entries, especially manual adjustments, reviewed and approved before posting?</t>
  </si>
  <si>
    <t xml:space="preserve">H3</t>
  </si>
  <si>
    <t xml:space="preserve">Are period-end provisions (expenses, gratuity / leave, doubtful debts) estimated and booked?</t>
  </si>
  <si>
    <t xml:space="preserve">H4</t>
  </si>
  <si>
    <t xml:space="preserve">Are GST returns, TDS returns and the books of account reconciled monthly / quarterly?</t>
  </si>
  <si>
    <t xml:space="preserve">H5</t>
  </si>
  <si>
    <t xml:space="preserve">Are related-party transactions identified, approved and recorded?</t>
  </si>
  <si>
    <t xml:space="preserve">H6</t>
  </si>
  <si>
    <t xml:space="preserve">Are inter-branch / inter-company balances reconciled at each period end?</t>
  </si>
  <si>
    <t xml:space="preserve">I</t>
  </si>
  <si>
    <t xml:space="preserve">STATUTORY COMPLIANCE</t>
  </si>
  <si>
    <t xml:space="preserve">I1</t>
  </si>
  <si>
    <t xml:space="preserve">Is a compliance calendar maintained with named owners for GST, TDS / TCS, PF / ESI, income tax and ROC?</t>
  </si>
  <si>
    <t xml:space="preserve">I2</t>
  </si>
  <si>
    <t xml:space="preserve">Is input tax credit claimed only after matching with GSTR-2B?</t>
  </si>
  <si>
    <t xml:space="preserve">I3</t>
  </si>
  <si>
    <t xml:space="preserve">Is TDS / TCS deducted at correct rates, including checks for vendors without a valid PAN?</t>
  </si>
  <si>
    <t xml:space="preserve">I4</t>
  </si>
  <si>
    <t xml:space="preserve">Are licences and registrations (trade, factory, FSSAI, Shops &amp; Establishment, etc.) tracked for renewal?</t>
  </si>
  <si>
    <t xml:space="preserve">I5</t>
  </si>
  <si>
    <t xml:space="preserve">Are notices from tax and regulatory authorities logged and responded to within timelines?</t>
  </si>
  <si>
    <t xml:space="preserve">I6</t>
  </si>
  <si>
    <t xml:space="preserve">Are statutory registers and minutes (Companies Act / LLP Act) maintained and up to date?</t>
  </si>
  <si>
    <t xml:space="preserve">J</t>
  </si>
  <si>
    <t xml:space="preserve">IT GENERAL CONTROLS (ERP / ACCOUNTING SYSTEM)</t>
  </si>
  <si>
    <t xml:space="preserve">J1</t>
  </si>
  <si>
    <t xml:space="preserve">Is access to the ERP / accounting system role-based, with user rights reviewed periodically?</t>
  </si>
  <si>
    <t xml:space="preserve">J2</t>
  </si>
  <si>
    <t xml:space="preserve">Are user IDs of exited employees disabled promptly?</t>
  </si>
  <si>
    <t xml:space="preserve">J3</t>
  </si>
  <si>
    <t xml:space="preserve">Is data backed up regularly, stored off-site / on cloud, with restoration tested?</t>
  </si>
  <si>
    <t xml:space="preserve">J4</t>
  </si>
  <si>
    <t xml:space="preserve">Are passwords individual (not shared) and is the audit trail (edit log) enabled in the accounting software?</t>
  </si>
  <si>
    <t xml:space="preserve">J5</t>
  </si>
  <si>
    <t xml:space="preserve">Is licensed software and antivirus / endpoint protection used across systems?</t>
  </si>
  <si>
    <t xml:space="preserve">J6</t>
  </si>
  <si>
    <t xml:space="preserve">Are changes to master data (items, rates, customers, vendors) logged and approved?</t>
  </si>
  <si>
    <t xml:space="preserve">INTERNAL CONTROL HEALTH CHECK  |  DASHBOARD</t>
  </si>
  <si>
    <t xml:space="preserve">Entity</t>
  </si>
  <si>
    <t xml:space="preserve">Assessed on</t>
  </si>
  <si>
    <t xml:space="preserve">OVERALL CONTROL RATING</t>
  </si>
  <si>
    <t xml:space="preserve">AREAS ASSESSED</t>
  </si>
  <si>
    <t xml:space="preserve">CHECKS ANSWERED</t>
  </si>
  <si>
    <t xml:space="preserve">HIGH-RISK GAPS</t>
  </si>
  <si>
    <t xml:space="preserve">AREA-WISE RATING</t>
  </si>
  <si>
    <t xml:space="preserve">Process Area</t>
  </si>
  <si>
    <t xml:space="preserve">Applicable</t>
  </si>
  <si>
    <t xml:space="preserve">Score</t>
  </si>
  <si>
    <t xml:space="preserve">Rating</t>
  </si>
  <si>
    <t xml:space="preserve">Governance &amp; Entity-Level Controls</t>
  </si>
  <si>
    <t xml:space="preserve">Procure-to-Pay</t>
  </si>
  <si>
    <t xml:space="preserve">Order-to-Cash</t>
  </si>
  <si>
    <t xml:space="preserve">Inventory &amp; Warehouse</t>
  </si>
  <si>
    <t xml:space="preserve">Payroll &amp; HR</t>
  </si>
  <si>
    <t xml:space="preserve">Fixed Assets</t>
  </si>
  <si>
    <t xml:space="preserve">Cash, Bank &amp; Treasury</t>
  </si>
  <si>
    <t xml:space="preserve">Financial Close &amp; Reporting</t>
  </si>
  <si>
    <t xml:space="preserve">Statutory Compliance</t>
  </si>
  <si>
    <t xml:space="preserve">IT General Controls (ERP / Accounting System)</t>
  </si>
  <si>
    <t xml:space="preserve">AREAS REQUIRING ATTENTION</t>
  </si>
  <si>
    <t xml:space="preserve">Rated below four stars in any area?
The PKC Internal Audit team can independently evaluate these controls and assist in strengthening them.
www.pkcindia.com   |   prashant@pkcindia.com   |   +91 99627 71177</t>
  </si>
  <si>
    <t xml:space="preserve">Area</t>
  </si>
  <si>
    <t xml:space="preserve">Risk</t>
  </si>
  <si>
    <t xml:space="preserve">Weight</t>
  </si>
  <si>
    <t xml:space="preserve">Area Applicable</t>
  </si>
  <si>
    <t xml:space="preserve">Response</t>
  </si>
  <si>
    <t xml:space="preserve">Credit</t>
  </si>
  <si>
    <t xml:space="preserve">Max</t>
  </si>
  <si>
    <t xml:space="preserve">HighRiskNo</t>
  </si>
  <si>
    <t xml:space="preserve">High</t>
  </si>
  <si>
    <t xml:space="preserve">Medium</t>
  </si>
  <si>
    <t xml:space="preserve">Low</t>
  </si>
</sst>
</file>

<file path=xl/styles.xml><?xml version="1.0" encoding="utf-8"?>
<styleSheet xmlns="http://schemas.openxmlformats.org/spreadsheetml/2006/main">
  <numFmts count="4">
    <numFmt numFmtId="164" formatCode="General"/>
    <numFmt numFmtId="165" formatCode="dd\-mmm\-yyyy"/>
    <numFmt numFmtId="166" formatCode="General"/>
    <numFmt numFmtId="167" formatCode="0%"/>
  </numFmts>
  <fonts count="29">
    <font>
      <sz val="11"/>
      <color theme="1"/>
      <name val="Calibri"/>
      <family val="2"/>
      <charset val="1"/>
    </font>
    <font>
      <sz val="10"/>
      <name val="Arial"/>
      <family val="0"/>
    </font>
    <font>
      <sz val="10"/>
      <name val="Arial"/>
      <family val="0"/>
    </font>
    <font>
      <sz val="10"/>
      <name val="Arial"/>
      <family val="0"/>
    </font>
    <font>
      <b val="true"/>
      <sz val="18"/>
      <color rgb="FFFFFFFF"/>
      <name val="Cambria"/>
      <family val="0"/>
      <charset val="1"/>
    </font>
    <font>
      <b val="true"/>
      <sz val="11"/>
      <color rgb="FFBF9000"/>
      <name val="Cambria"/>
      <family val="0"/>
      <charset val="1"/>
    </font>
    <font>
      <b val="true"/>
      <sz val="10"/>
      <color rgb="FF244062"/>
      <name val="Cambria"/>
      <family val="0"/>
      <charset val="1"/>
    </font>
    <font>
      <sz val="9"/>
      <color rgb="FF7F7F7F"/>
      <name val="Cambria"/>
      <family val="0"/>
      <charset val="1"/>
    </font>
    <font>
      <b val="true"/>
      <sz val="12"/>
      <color rgb="FF002060"/>
      <name val="Cambria"/>
      <family val="0"/>
      <charset val="1"/>
    </font>
    <font>
      <sz val="10"/>
      <color rgb="FF000000"/>
      <name val="Cambria"/>
      <family val="0"/>
      <charset val="1"/>
    </font>
    <font>
      <sz val="10"/>
      <color rgb="FF0000FF"/>
      <name val="Cambria"/>
      <family val="0"/>
      <charset val="1"/>
    </font>
    <font>
      <b val="true"/>
      <sz val="10"/>
      <color rgb="FFFFFFFF"/>
      <name val="Cambria"/>
      <family val="0"/>
      <charset val="1"/>
    </font>
    <font>
      <sz val="9"/>
      <color rgb="FF595959"/>
      <name val="Cambria"/>
      <family val="0"/>
      <charset val="1"/>
    </font>
    <font>
      <sz val="14"/>
      <color rgb="FFBF9000"/>
      <name val="Segoe UI Symbol"/>
      <family val="0"/>
      <charset val="1"/>
    </font>
    <font>
      <b val="true"/>
      <sz val="10"/>
      <color rgb="FF000000"/>
      <name val="Cambria"/>
      <family val="0"/>
      <charset val="1"/>
    </font>
    <font>
      <sz val="9"/>
      <color rgb="FF404040"/>
      <name val="Cambria"/>
      <family val="0"/>
      <charset val="1"/>
    </font>
    <font>
      <i val="true"/>
      <sz val="10"/>
      <color rgb="FF244062"/>
      <name val="Cambria"/>
      <family val="0"/>
      <charset val="1"/>
    </font>
    <font>
      <b val="true"/>
      <sz val="11"/>
      <color rgb="FFFFFFFF"/>
      <name val="Cambria"/>
      <family val="0"/>
      <charset val="1"/>
    </font>
    <font>
      <b val="true"/>
      <sz val="11"/>
      <color rgb="FF0000FF"/>
      <name val="Cambria"/>
      <family val="0"/>
      <charset val="1"/>
    </font>
    <font>
      <b val="true"/>
      <sz val="9"/>
      <color rgb="FFFFFFFF"/>
      <name val="Cambria"/>
      <family val="0"/>
      <charset val="1"/>
    </font>
    <font>
      <b val="true"/>
      <sz val="10"/>
      <color rgb="FF002060"/>
      <name val="Cambria"/>
      <family val="0"/>
      <charset val="1"/>
    </font>
    <font>
      <sz val="10"/>
      <color rgb="FF595959"/>
      <name val="Cambria"/>
      <family val="0"/>
      <charset val="1"/>
    </font>
    <font>
      <sz val="40"/>
      <color rgb="FFBF9000"/>
      <name val="Segoe UI Symbol"/>
      <family val="0"/>
      <charset val="1"/>
    </font>
    <font>
      <b val="true"/>
      <sz val="14"/>
      <color rgb="FF002060"/>
      <name val="Cambria"/>
      <family val="0"/>
      <charset val="1"/>
    </font>
    <font>
      <b val="true"/>
      <sz val="18"/>
      <color rgb="FF002060"/>
      <name val="Cambria"/>
      <family val="0"/>
      <charset val="1"/>
    </font>
    <font>
      <b val="true"/>
      <sz val="11"/>
      <color rgb="FF002060"/>
      <name val="Cambria"/>
      <family val="0"/>
      <charset val="1"/>
    </font>
    <font>
      <b val="true"/>
      <sz val="10"/>
      <color rgb="FFBF9000"/>
      <name val="Cambria"/>
      <family val="0"/>
      <charset val="1"/>
    </font>
    <font>
      <sz val="16"/>
      <color rgb="FFBF9000"/>
      <name val="Segoe UI Symbol"/>
      <family val="0"/>
      <charset val="1"/>
    </font>
    <font>
      <b val="true"/>
      <sz val="14"/>
      <color rgb="FFBF9000"/>
      <name val="Cambria"/>
      <family val="0"/>
      <charset val="1"/>
    </font>
  </fonts>
  <fills count="13">
    <fill>
      <patternFill patternType="none"/>
    </fill>
    <fill>
      <patternFill patternType="gray125"/>
    </fill>
    <fill>
      <patternFill patternType="solid">
        <fgColor rgb="FF002060"/>
        <bgColor rgb="FF000080"/>
      </patternFill>
    </fill>
    <fill>
      <patternFill patternType="solid">
        <fgColor rgb="FFBF9000"/>
        <bgColor rgb="FF808000"/>
      </patternFill>
    </fill>
    <fill>
      <patternFill patternType="solid">
        <fgColor rgb="FFFFF2CC"/>
        <bgColor rgb="FFF2F2F2"/>
      </patternFill>
    </fill>
    <fill>
      <patternFill patternType="solid">
        <fgColor rgb="FF244062"/>
        <bgColor rgb="FF404040"/>
      </patternFill>
    </fill>
    <fill>
      <patternFill patternType="solid">
        <fgColor rgb="FFC6EFCE"/>
        <bgColor rgb="FFE2EFDA"/>
      </patternFill>
    </fill>
    <fill>
      <patternFill patternType="solid">
        <fgColor rgb="FFE2EFDA"/>
        <bgColor rgb="FFDCE6F1"/>
      </patternFill>
    </fill>
    <fill>
      <patternFill patternType="solid">
        <fgColor rgb="FFFFEB9C"/>
        <bgColor rgb="FFFFF2CC"/>
      </patternFill>
    </fill>
    <fill>
      <patternFill patternType="solid">
        <fgColor rgb="FFF8CBAD"/>
        <bgColor rgb="FFFFC7CE"/>
      </patternFill>
    </fill>
    <fill>
      <patternFill patternType="solid">
        <fgColor rgb="FFFFC7CE"/>
        <bgColor rgb="FFF8CBAD"/>
      </patternFill>
    </fill>
    <fill>
      <patternFill patternType="solid">
        <fgColor rgb="FFDCE6F1"/>
        <bgColor rgb="FFE2EFDA"/>
      </patternFill>
    </fill>
    <fill>
      <patternFill patternType="solid">
        <fgColor rgb="FFFFFFFF"/>
        <bgColor rgb="FFF2F2F2"/>
      </patternFill>
    </fill>
  </fills>
  <borders count="6">
    <border diagonalUp="false" diagonalDown="false">
      <left/>
      <right/>
      <top/>
      <bottom/>
      <diagonal/>
    </border>
    <border diagonalUp="false" diagonalDown="false">
      <left/>
      <right/>
      <top/>
      <bottom style="medium">
        <color rgb="FFBF9000"/>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style="thin">
        <color rgb="FFFFFFFF"/>
      </top>
      <bottom style="thin">
        <color rgb="FFFFFFFF"/>
      </bottom>
      <diagonal/>
    </border>
    <border diagonalUp="false" diagonalDown="false">
      <left style="thin">
        <color rgb="FFBFBFBF"/>
      </left>
      <right style="thin">
        <color rgb="FFBFBFBF"/>
      </right>
      <top/>
      <bottom style="medium">
        <color rgb="FFBF9000"/>
      </bottom>
      <diagonal/>
    </border>
    <border diagonalUp="false" diagonalDown="false">
      <left/>
      <right/>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2" borderId="0" xfId="0" applyFont="true" applyBorder="true" applyAlignment="true" applyProtection="false">
      <alignment horizontal="general" vertical="center" textRotation="0" wrapText="false" indent="1"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4" borderId="2" xfId="0" applyFont="true" applyBorder="true" applyAlignment="true" applyProtection="true">
      <alignment horizontal="left" vertical="bottom" textRotation="0" wrapText="false" indent="1" shrinkToFit="false"/>
      <protection locked="false" hidden="false"/>
    </xf>
    <xf numFmtId="165" fontId="10" fillId="4" borderId="2" xfId="0" applyFont="true" applyBorder="true" applyAlignment="true" applyProtection="true">
      <alignment horizontal="left" vertical="bottom" textRotation="0" wrapText="false" indent="1" shrinkToFit="false"/>
      <protection locked="false" hidden="false"/>
    </xf>
    <xf numFmtId="164" fontId="11" fillId="5" borderId="0" xfId="0" applyFont="true" applyBorder="false" applyAlignment="true" applyProtection="false">
      <alignment horizontal="center" vertical="center" textRotation="0" wrapText="true" indent="0" shrinkToFit="false"/>
      <protection locked="true" hidden="false"/>
    </xf>
    <xf numFmtId="164" fontId="9" fillId="0" borderId="2" xfId="0" applyFont="true" applyBorder="true" applyAlignment="true" applyProtection="false">
      <alignment horizontal="left" vertical="center" textRotation="0" wrapText="true" indent="1"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9" fillId="0" borderId="2" xfId="0" applyFont="true" applyBorder="true" applyAlignment="true" applyProtection="false">
      <alignment horizontal="center" vertical="center" textRotation="0" wrapText="true" indent="0" shrinkToFit="false"/>
      <protection locked="true" hidden="false"/>
    </xf>
    <xf numFmtId="164" fontId="13" fillId="0" borderId="2" xfId="0" applyFont="true" applyBorder="true" applyAlignment="true" applyProtection="false">
      <alignment horizontal="center" vertical="center" textRotation="0" wrapText="true" indent="0" shrinkToFit="false"/>
      <protection locked="true" hidden="false"/>
    </xf>
    <xf numFmtId="164" fontId="14" fillId="6" borderId="2" xfId="0" applyFont="true" applyBorder="true" applyAlignment="true" applyProtection="false">
      <alignment horizontal="center" vertical="center" textRotation="0" wrapText="true" indent="0" shrinkToFit="false"/>
      <protection locked="true" hidden="false"/>
    </xf>
    <xf numFmtId="164" fontId="14" fillId="7" borderId="2" xfId="0" applyFont="true" applyBorder="true" applyAlignment="true" applyProtection="false">
      <alignment horizontal="center" vertical="center" textRotation="0" wrapText="true" indent="0" shrinkToFit="false"/>
      <protection locked="true" hidden="false"/>
    </xf>
    <xf numFmtId="164" fontId="14" fillId="8" borderId="2" xfId="0" applyFont="true" applyBorder="true" applyAlignment="true" applyProtection="false">
      <alignment horizontal="center" vertical="center" textRotation="0" wrapText="true" indent="0" shrinkToFit="false"/>
      <protection locked="true" hidden="false"/>
    </xf>
    <xf numFmtId="164" fontId="14" fillId="9" borderId="2" xfId="0" applyFont="true" applyBorder="true" applyAlignment="true" applyProtection="false">
      <alignment horizontal="center" vertical="center" textRotation="0" wrapText="true" indent="0" shrinkToFit="false"/>
      <protection locked="true" hidden="false"/>
    </xf>
    <xf numFmtId="164" fontId="14" fillId="10" borderId="2" xfId="0" applyFont="true" applyBorder="true" applyAlignment="true" applyProtection="false">
      <alignment horizontal="center" vertical="center" textRotation="0" wrapText="tru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1" fillId="2" borderId="0"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false">
      <alignment horizontal="general" vertical="center" textRotation="0" wrapText="false" indent="1" shrinkToFit="false"/>
      <protection locked="true" hidden="false"/>
    </xf>
    <xf numFmtId="164" fontId="11" fillId="5" borderId="2" xfId="0" applyFont="true" applyBorder="true" applyAlignment="true" applyProtection="false">
      <alignment horizontal="center" vertical="center" textRotation="0" wrapText="true" indent="0" shrinkToFit="false"/>
      <protection locked="true" hidden="false"/>
    </xf>
    <xf numFmtId="164" fontId="5" fillId="2" borderId="3" xfId="0" applyFont="true" applyBorder="true" applyAlignment="true" applyProtection="false">
      <alignment horizontal="center" vertical="center" textRotation="0" wrapText="true" indent="0" shrinkToFit="false"/>
      <protection locked="true" hidden="false"/>
    </xf>
    <xf numFmtId="164" fontId="17" fillId="2" borderId="3" xfId="0" applyFont="true" applyBorder="true" applyAlignment="true" applyProtection="false">
      <alignment horizontal="left" vertical="center" textRotation="0" wrapText="true" indent="1" shrinkToFit="false"/>
      <protection locked="true" hidden="false"/>
    </xf>
    <xf numFmtId="164" fontId="18" fillId="4" borderId="3" xfId="0" applyFont="true" applyBorder="true" applyAlignment="true" applyProtection="true">
      <alignment horizontal="center" vertical="center" textRotation="0" wrapText="true" indent="0" shrinkToFit="false"/>
      <protection locked="false" hidden="false"/>
    </xf>
    <xf numFmtId="164" fontId="19" fillId="2" borderId="3" xfId="0" applyFont="true" applyBorder="true" applyAlignment="true" applyProtection="false">
      <alignment horizontal="center" vertical="center" textRotation="0" wrapText="true" indent="0" shrinkToFit="false"/>
      <protection locked="true" hidden="false"/>
    </xf>
    <xf numFmtId="164" fontId="20" fillId="3" borderId="3" xfId="0" applyFont="true" applyBorder="true" applyAlignment="true" applyProtection="false">
      <alignment horizontal="center" vertical="center" textRotation="0" wrapText="true" indent="0" shrinkToFit="false"/>
      <protection locked="true" hidden="false"/>
    </xf>
    <xf numFmtId="164" fontId="10" fillId="4" borderId="2" xfId="0" applyFont="true" applyBorder="true" applyAlignment="true" applyProtection="true">
      <alignment horizontal="center" vertical="center" textRotation="0" wrapText="true" indent="0" shrinkToFit="false"/>
      <protection locked="false" hidden="false"/>
    </xf>
    <xf numFmtId="164" fontId="17" fillId="2" borderId="0" xfId="0" applyFont="true" applyBorder="true" applyAlignment="true" applyProtection="false">
      <alignment horizontal="center" vertical="center" textRotation="0" wrapText="true" indent="0" shrinkToFit="false"/>
      <protection locked="true" hidden="false"/>
    </xf>
    <xf numFmtId="164" fontId="21" fillId="0" borderId="0"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left" vertical="bottom" textRotation="0" wrapText="false" indent="0" shrinkToFit="false"/>
      <protection locked="true" hidden="false"/>
    </xf>
    <xf numFmtId="165" fontId="14" fillId="0" borderId="0" xfId="0" applyFont="true" applyBorder="true" applyAlignment="true" applyProtection="false">
      <alignment horizontal="left" vertical="bottom" textRotation="0" wrapText="false" indent="0" shrinkToFit="false"/>
      <protection locked="true" hidden="false"/>
    </xf>
    <xf numFmtId="164" fontId="5" fillId="2" borderId="0" xfId="0" applyFont="true" applyBorder="true" applyAlignment="true" applyProtection="false">
      <alignment horizontal="center" vertical="center" textRotation="0" wrapText="true" indent="0" shrinkToFit="false"/>
      <protection locked="true" hidden="false"/>
    </xf>
    <xf numFmtId="164" fontId="22" fillId="11" borderId="0" xfId="0" applyFont="true" applyBorder="true" applyAlignment="true" applyProtection="false">
      <alignment horizontal="center" vertical="center" textRotation="0" wrapText="true" indent="0" shrinkToFit="false"/>
      <protection locked="true" hidden="false"/>
    </xf>
    <xf numFmtId="164" fontId="23" fillId="11" borderId="0" xfId="0" applyFont="true" applyBorder="true" applyAlignment="true" applyProtection="false">
      <alignment horizontal="center" vertical="center" textRotation="0" wrapText="true" indent="0" shrinkToFit="false"/>
      <protection locked="true" hidden="false"/>
    </xf>
    <xf numFmtId="164" fontId="19" fillId="5" borderId="0" xfId="0" applyFont="true" applyBorder="true" applyAlignment="true" applyProtection="false">
      <alignment horizontal="center" vertical="center" textRotation="0" wrapText="true" indent="0" shrinkToFit="false"/>
      <protection locked="true" hidden="false"/>
    </xf>
    <xf numFmtId="164" fontId="24" fillId="12" borderId="4" xfId="0" applyFont="true" applyBorder="true" applyAlignment="true" applyProtection="false">
      <alignment horizontal="center" vertical="center" textRotation="0" wrapText="true" indent="0" shrinkToFit="false"/>
      <protection locked="true" hidden="false"/>
    </xf>
    <xf numFmtId="166" fontId="24" fillId="12" borderId="4" xfId="0" applyFont="true" applyBorder="true" applyAlignment="true" applyProtection="false">
      <alignment horizontal="center" vertical="center" textRotation="0" wrapText="true" indent="0" shrinkToFit="false"/>
      <protection locked="true" hidden="false"/>
    </xf>
    <xf numFmtId="164" fontId="25" fillId="0" borderId="1" xfId="0" applyFont="true" applyBorder="true" applyAlignment="fals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center" vertical="center" textRotation="0" wrapText="true" indent="0" shrinkToFit="false"/>
      <protection locked="true" hidden="false"/>
    </xf>
    <xf numFmtId="164" fontId="26" fillId="0" borderId="5" xfId="0" applyFont="true" applyBorder="true" applyAlignment="true" applyProtection="false">
      <alignment horizontal="center" vertical="center" textRotation="0" wrapText="true" indent="0" shrinkToFit="false"/>
      <protection locked="true" hidden="false"/>
    </xf>
    <xf numFmtId="164" fontId="9" fillId="0" borderId="5" xfId="0" applyFont="true" applyBorder="true" applyAlignment="true" applyProtection="false">
      <alignment horizontal="left" vertical="center" textRotation="0" wrapText="true" indent="1" shrinkToFit="false"/>
      <protection locked="true" hidden="false"/>
    </xf>
    <xf numFmtId="164" fontId="9" fillId="0" borderId="5" xfId="0" applyFont="true" applyBorder="true" applyAlignment="true" applyProtection="false">
      <alignment horizontal="center" vertical="center" textRotation="0" wrapText="true" indent="0" shrinkToFit="false"/>
      <protection locked="true" hidden="false"/>
    </xf>
    <xf numFmtId="167" fontId="9" fillId="0" borderId="5" xfId="0" applyFont="true" applyBorder="true" applyAlignment="true" applyProtection="false">
      <alignment horizontal="center" vertical="center" textRotation="0" wrapText="true" indent="0" shrinkToFit="false"/>
      <protection locked="true" hidden="false"/>
    </xf>
    <xf numFmtId="164" fontId="27" fillId="0" borderId="5" xfId="0" applyFont="true" applyBorder="true" applyAlignment="true" applyProtection="false">
      <alignment horizontal="center" vertical="center" textRotation="0" wrapText="true" indent="0" shrinkToFit="false"/>
      <protection locked="true" hidden="false"/>
    </xf>
    <xf numFmtId="164" fontId="28" fillId="0" borderId="0" xfId="0" applyFont="true" applyBorder="false" applyAlignment="true" applyProtection="false">
      <alignment horizontal="center" vertical="center" textRotation="0" wrapText="true" indent="0" shrinkToFit="false"/>
      <protection locked="true" hidden="false"/>
    </xf>
    <xf numFmtId="164" fontId="25" fillId="0" borderId="0" xfId="0" applyFont="true" applyBorder="true" applyAlignment="true" applyProtection="false">
      <alignment horizontal="left" vertical="center" textRotation="0" wrapText="true" indent="1" shrinkToFit="false"/>
      <protection locked="true" hidden="false"/>
    </xf>
    <xf numFmtId="164" fontId="27" fillId="0" borderId="0" xfId="0" applyFont="true" applyBorder="false" applyAlignment="true" applyProtection="false">
      <alignment horizontal="center" vertical="center" textRotation="0" wrapText="true" indent="0" shrinkToFit="false"/>
      <protection locked="true" hidden="false"/>
    </xf>
    <xf numFmtId="164" fontId="14" fillId="0" borderId="0" xfId="0" applyFont="true" applyBorder="fals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5">
    <dxf>
      <font>
        <name val="Cambria"/>
        <charset val="1"/>
        <family val="0"/>
        <color rgb="FFBFBFBF"/>
      </font>
      <fill>
        <patternFill>
          <bgColor rgb="FFF2F2F2"/>
        </patternFill>
      </fill>
    </dxf>
    <dxf>
      <fill>
        <patternFill>
          <bgColor rgb="FFC6EFCE"/>
        </patternFill>
      </fill>
    </dxf>
    <dxf>
      <fill>
        <patternFill>
          <bgColor rgb="FFFFEB9C"/>
        </patternFill>
      </fill>
    </dxf>
    <dxf>
      <fill>
        <patternFill>
          <bgColor rgb="FFFFC7CE"/>
        </patternFill>
      </fill>
    </dxf>
    <dxf>
      <font>
        <name val="Cambria"/>
        <charset val="1"/>
        <family val="0"/>
        <i val="1"/>
        <color rgb="FFFFFFFF"/>
      </font>
      <fill>
        <patternFill>
          <bgColor rgb="FF7F7F7F"/>
        </patternFill>
      </fill>
    </dxf>
    <dxf>
      <font>
        <name val="Cambria"/>
        <charset val="1"/>
        <family val="0"/>
        <b val="1"/>
        <color rgb="FF92D050"/>
        <sz val="9"/>
      </font>
    </dxf>
    <dxf>
      <font>
        <name val="Cambria"/>
        <charset val="1"/>
        <family val="0"/>
        <b val="1"/>
        <color rgb="FFC00000"/>
        <sz val="18"/>
      </font>
    </dxf>
    <dxf>
      <font>
        <name val="Cambria"/>
        <charset val="1"/>
        <family val="0"/>
        <b val="1"/>
      </font>
      <fill>
        <patternFill>
          <bgColor rgb="FFC6EFCE"/>
        </patternFill>
      </fill>
    </dxf>
    <dxf>
      <font>
        <name val="Cambria"/>
        <charset val="1"/>
        <family val="0"/>
        <b val="1"/>
      </font>
      <fill>
        <patternFill>
          <bgColor rgb="FFE2EFDA"/>
        </patternFill>
      </fill>
    </dxf>
    <dxf>
      <font>
        <name val="Cambria"/>
        <charset val="1"/>
        <family val="0"/>
        <b val="1"/>
      </font>
      <fill>
        <patternFill>
          <bgColor rgb="FFFFEB9C"/>
        </patternFill>
      </fill>
    </dxf>
    <dxf>
      <font>
        <name val="Cambria"/>
        <charset val="1"/>
        <family val="0"/>
        <b val="1"/>
      </font>
      <fill>
        <patternFill>
          <bgColor rgb="FFF8CBAD"/>
        </patternFill>
      </fill>
    </dxf>
    <dxf>
      <font>
        <name val="Cambria"/>
        <charset val="1"/>
        <family val="0"/>
        <b val="1"/>
      </font>
      <fill>
        <patternFill>
          <bgColor rgb="FFFFC7CE"/>
        </patternFill>
      </fill>
    </dxf>
    <dxf>
      <fill>
        <patternFill>
          <bgColor rgb="FFE2EFDA"/>
        </patternFill>
      </fill>
    </dxf>
    <dxf>
      <fill>
        <patternFill>
          <bgColor rgb="FFF8CBAD"/>
        </patternFill>
      </fill>
    </dxf>
    <dxf>
      <font>
        <name val="Cambria"/>
        <charset val="1"/>
        <family val="0"/>
        <color rgb="FFA6A6A6"/>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2CC"/>
      <rgbColor rgb="FFE2EFDA"/>
      <rgbColor rgb="FF660066"/>
      <rgbColor rgb="FFFF8080"/>
      <rgbColor rgb="FF0066CC"/>
      <rgbColor rgb="FFFFC7CE"/>
      <rgbColor rgb="FF000080"/>
      <rgbColor rgb="FFFF00FF"/>
      <rgbColor rgb="FFFFFF00"/>
      <rgbColor rgb="FF00FFFF"/>
      <rgbColor rgb="FF800080"/>
      <rgbColor rgb="FF800000"/>
      <rgbColor rgb="FF008080"/>
      <rgbColor rgb="FF0000FF"/>
      <rgbColor rgb="FF00CCFF"/>
      <rgbColor rgb="FFDCE6F1"/>
      <rgbColor rgb="FFC6EFCE"/>
      <rgbColor rgb="FFFFEB9C"/>
      <rgbColor rgb="FFF2F2F2"/>
      <rgbColor rgb="FFFF99CC"/>
      <rgbColor rgb="FFCC99FF"/>
      <rgbColor rgb="FFF8CBAD"/>
      <rgbColor rgb="FF3366FF"/>
      <rgbColor rgb="FF33CCCC"/>
      <rgbColor rgb="FF92D050"/>
      <rgbColor rgb="FFFFCC00"/>
      <rgbColor rgb="FFBF9000"/>
      <rgbColor rgb="FFFF6600"/>
      <rgbColor rgb="FF595959"/>
      <rgbColor rgb="FFA6A6A6"/>
      <rgbColor rgb="FF002060"/>
      <rgbColor rgb="FF339966"/>
      <rgbColor rgb="FF003300"/>
      <rgbColor rgb="FF333300"/>
      <rgbColor rgb="FF993300"/>
      <rgbColor rgb="FF993366"/>
      <rgbColor rgb="FF244062"/>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8"/>
    <col collapsed="false" customWidth="true" hidden="false" outlineLevel="0" max="6" min="3" style="0" width="22"/>
  </cols>
  <sheetData>
    <row r="1" customFormat="false" ht="7.5" hidden="false" customHeight="true" outlineLevel="0" collapsed="false"/>
    <row r="2" customFormat="false" ht="31.5" hidden="false" customHeight="true" outlineLevel="0" collapsed="false">
      <c r="A2" s="1" t="s">
        <v>0</v>
      </c>
      <c r="B2" s="1"/>
      <c r="C2" s="1"/>
      <c r="D2" s="1"/>
      <c r="E2" s="1"/>
      <c r="F2" s="1"/>
    </row>
    <row r="3" customFormat="false" ht="21.75" hidden="false" customHeight="true" outlineLevel="0" collapsed="false">
      <c r="A3" s="2" t="s">
        <v>1</v>
      </c>
      <c r="B3" s="2"/>
      <c r="C3" s="2"/>
      <c r="D3" s="2"/>
      <c r="E3" s="2"/>
      <c r="F3" s="2"/>
    </row>
    <row r="4" customFormat="false" ht="3.75" hidden="false" customHeight="true" outlineLevel="0" collapsed="false">
      <c r="A4" s="3"/>
      <c r="B4" s="3"/>
      <c r="C4" s="3"/>
      <c r="D4" s="3"/>
      <c r="E4" s="3"/>
      <c r="F4" s="3"/>
    </row>
    <row r="6" customFormat="false" ht="15" hidden="false" customHeight="false" outlineLevel="0" collapsed="false">
      <c r="B6" s="4" t="s">
        <v>2</v>
      </c>
      <c r="F6" s="5" t="s">
        <v>3</v>
      </c>
    </row>
    <row r="8" customFormat="false" ht="15" hidden="false" customHeight="false" outlineLevel="0" collapsed="false">
      <c r="B8" s="6" t="s">
        <v>4</v>
      </c>
      <c r="C8" s="7"/>
      <c r="D8" s="7"/>
      <c r="E8" s="7"/>
      <c r="F8" s="7"/>
    </row>
    <row r="9" customFormat="false" ht="19.5" hidden="false" customHeight="true" outlineLevel="0" collapsed="false">
      <c r="B9" s="8" t="s">
        <v>5</v>
      </c>
      <c r="C9" s="9"/>
      <c r="D9" s="9"/>
      <c r="E9" s="9"/>
    </row>
    <row r="10" customFormat="false" ht="19.5" hidden="false" customHeight="true" outlineLevel="0" collapsed="false">
      <c r="B10" s="8" t="s">
        <v>6</v>
      </c>
      <c r="C10" s="9"/>
      <c r="D10" s="9"/>
      <c r="E10" s="9"/>
    </row>
    <row r="11" customFormat="false" ht="19.5" hidden="false" customHeight="true" outlineLevel="0" collapsed="false">
      <c r="B11" s="8" t="s">
        <v>7</v>
      </c>
      <c r="C11" s="9"/>
      <c r="D11" s="9"/>
      <c r="E11" s="9"/>
    </row>
    <row r="12" customFormat="false" ht="19.5" hidden="false" customHeight="true" outlineLevel="0" collapsed="false">
      <c r="B12" s="8" t="s">
        <v>8</v>
      </c>
      <c r="C12" s="10"/>
      <c r="D12" s="10"/>
      <c r="E12" s="10"/>
    </row>
    <row r="13" customFormat="false" ht="19.5" hidden="false" customHeight="true" outlineLevel="0" collapsed="false">
      <c r="B13" s="8" t="s">
        <v>9</v>
      </c>
      <c r="C13" s="9"/>
      <c r="D13" s="9"/>
      <c r="E13" s="9"/>
    </row>
    <row r="15" customFormat="false" ht="15" hidden="false" customHeight="false" outlineLevel="0" collapsed="false">
      <c r="B15" s="6" t="s">
        <v>10</v>
      </c>
      <c r="C15" s="7"/>
      <c r="D15" s="7"/>
      <c r="E15" s="7"/>
      <c r="F15" s="7"/>
    </row>
    <row r="16" customFormat="false" ht="30" hidden="false" customHeight="true" outlineLevel="0" collapsed="false">
      <c r="B16" s="11" t="s">
        <v>11</v>
      </c>
      <c r="C16" s="12" t="s">
        <v>12</v>
      </c>
      <c r="D16" s="12"/>
      <c r="E16" s="12"/>
      <c r="F16" s="12"/>
    </row>
    <row r="17" customFormat="false" ht="30" hidden="false" customHeight="true" outlineLevel="0" collapsed="false">
      <c r="B17" s="11" t="s">
        <v>13</v>
      </c>
      <c r="C17" s="12" t="s">
        <v>14</v>
      </c>
      <c r="D17" s="12"/>
      <c r="E17" s="12"/>
      <c r="F17" s="12"/>
    </row>
    <row r="18" customFormat="false" ht="30" hidden="false" customHeight="true" outlineLevel="0" collapsed="false">
      <c r="B18" s="11" t="s">
        <v>15</v>
      </c>
      <c r="C18" s="12" t="s">
        <v>16</v>
      </c>
      <c r="D18" s="12"/>
      <c r="E18" s="12"/>
      <c r="F18" s="12"/>
    </row>
    <row r="19" customFormat="false" ht="30" hidden="false" customHeight="true" outlineLevel="0" collapsed="false">
      <c r="B19" s="11" t="s">
        <v>17</v>
      </c>
      <c r="C19" s="12" t="s">
        <v>18</v>
      </c>
      <c r="D19" s="12"/>
      <c r="E19" s="12"/>
      <c r="F19" s="12"/>
    </row>
    <row r="20" customFormat="false" ht="15" hidden="false" customHeight="false" outlineLevel="0" collapsed="false">
      <c r="C20" s="13" t="s">
        <v>19</v>
      </c>
    </row>
    <row r="22" customFormat="false" ht="15" hidden="false" customHeight="false" outlineLevel="0" collapsed="false">
      <c r="B22" s="6" t="s">
        <v>20</v>
      </c>
      <c r="C22" s="7"/>
      <c r="D22" s="7"/>
      <c r="E22" s="7"/>
      <c r="F22" s="7"/>
    </row>
    <row r="23" customFormat="false" ht="15" hidden="false" customHeight="false" outlineLevel="0" collapsed="false">
      <c r="B23" s="14" t="s">
        <v>21</v>
      </c>
      <c r="C23" s="14" t="s">
        <v>22</v>
      </c>
      <c r="D23" s="14" t="s">
        <v>23</v>
      </c>
    </row>
    <row r="24" customFormat="false" ht="19.5" hidden="false" customHeight="true" outlineLevel="0" collapsed="false">
      <c r="B24" s="15" t="s">
        <v>24</v>
      </c>
      <c r="C24" s="16" t="s">
        <v>25</v>
      </c>
      <c r="D24" s="17" t="s">
        <v>26</v>
      </c>
    </row>
    <row r="25" customFormat="false" ht="19.5" hidden="false" customHeight="true" outlineLevel="0" collapsed="false">
      <c r="B25" s="15" t="s">
        <v>27</v>
      </c>
      <c r="C25" s="16" t="s">
        <v>28</v>
      </c>
      <c r="D25" s="18" t="s">
        <v>29</v>
      </c>
    </row>
    <row r="26" customFormat="false" ht="19.5" hidden="false" customHeight="true" outlineLevel="0" collapsed="false">
      <c r="B26" s="15" t="s">
        <v>30</v>
      </c>
      <c r="C26" s="16" t="s">
        <v>31</v>
      </c>
      <c r="D26" s="19" t="s">
        <v>32</v>
      </c>
    </row>
    <row r="27" customFormat="false" ht="19.5" hidden="false" customHeight="true" outlineLevel="0" collapsed="false">
      <c r="B27" s="15" t="s">
        <v>33</v>
      </c>
      <c r="C27" s="16" t="s">
        <v>34</v>
      </c>
      <c r="D27" s="20" t="s">
        <v>35</v>
      </c>
    </row>
    <row r="28" customFormat="false" ht="19.5" hidden="false" customHeight="true" outlineLevel="0" collapsed="false">
      <c r="B28" s="15" t="s">
        <v>36</v>
      </c>
      <c r="C28" s="16" t="s">
        <v>37</v>
      </c>
      <c r="D28" s="21" t="s">
        <v>38</v>
      </c>
    </row>
    <row r="29" customFormat="false" ht="15" hidden="false" customHeight="false" outlineLevel="0" collapsed="false">
      <c r="B29" s="13" t="s">
        <v>39</v>
      </c>
    </row>
    <row r="31" customFormat="false" ht="15" hidden="false" customHeight="false" outlineLevel="0" collapsed="false">
      <c r="B31" s="6" t="s">
        <v>40</v>
      </c>
      <c r="C31" s="7"/>
      <c r="D31" s="7"/>
      <c r="E31" s="7"/>
      <c r="F31" s="7"/>
    </row>
    <row r="32" customFormat="false" ht="15" hidden="false" customHeight="true" outlineLevel="0" collapsed="false">
      <c r="B32" s="22" t="s">
        <v>41</v>
      </c>
      <c r="C32" s="22"/>
      <c r="D32" s="22"/>
      <c r="E32" s="22"/>
      <c r="F32" s="22"/>
    </row>
    <row r="33" customFormat="false" ht="15" hidden="false" customHeight="false" outlineLevel="0" collapsed="false">
      <c r="B33" s="22"/>
      <c r="C33" s="22"/>
      <c r="D33" s="22"/>
      <c r="E33" s="22"/>
      <c r="F33" s="22"/>
    </row>
    <row r="34" customFormat="false" ht="15" hidden="false" customHeight="false" outlineLevel="0" collapsed="false">
      <c r="B34" s="22"/>
      <c r="C34" s="22"/>
      <c r="D34" s="22"/>
      <c r="E34" s="22"/>
      <c r="F34" s="22"/>
    </row>
    <row r="36" customFormat="false" ht="19.5" hidden="false" customHeight="true" outlineLevel="0" collapsed="false">
      <c r="B36" s="23" t="s">
        <v>42</v>
      </c>
      <c r="C36" s="23"/>
      <c r="D36" s="23"/>
      <c r="E36" s="23"/>
      <c r="F36" s="23"/>
    </row>
    <row r="37" customFormat="false" ht="19.5" hidden="false" customHeight="true" outlineLevel="0" collapsed="false">
      <c r="B37" s="23"/>
      <c r="C37" s="23"/>
      <c r="D37" s="23"/>
      <c r="E37" s="23"/>
      <c r="F37" s="23"/>
    </row>
  </sheetData>
  <sheetProtection sheet="true" formatColumns="false" formatRows="false"/>
  <mergeCells count="14">
    <mergeCell ref="A2:F2"/>
    <mergeCell ref="A3:F3"/>
    <mergeCell ref="A4:F4"/>
    <mergeCell ref="C9:E9"/>
    <mergeCell ref="C10:E10"/>
    <mergeCell ref="C11:E11"/>
    <mergeCell ref="C12:E12"/>
    <mergeCell ref="C13:E13"/>
    <mergeCell ref="C16:F16"/>
    <mergeCell ref="C17:F17"/>
    <mergeCell ref="C18:F18"/>
    <mergeCell ref="C19:F19"/>
    <mergeCell ref="B32:F34"/>
    <mergeCell ref="B36:F37"/>
  </mergeCells>
  <dataValidations count="1">
    <dataValidation allowBlank="true" errorStyle="stop" operator="between" showDropDown="false" showErrorMessage="false" showInputMessage="false" sqref="C11" type="list">
      <formula1>"Up to Rs 5 Crore,Rs 5 Crore - Rs 50 Crore,Rs 50 Crore - Rs 250 Crore,Above Rs 250 Crore"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9000"/>
    <pageSetUpPr fitToPage="true"/>
  </sheetPr>
  <dimension ref="A1:E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1" outlineLevelCol="0"/>
  <cols>
    <col collapsed="false" customWidth="true" hidden="false" outlineLevel="0" max="1" min="1" style="0" width="7"/>
    <col collapsed="false" customWidth="true" hidden="false" outlineLevel="0" max="2" min="2" style="0" width="80"/>
    <col collapsed="false" customWidth="true" hidden="false" outlineLevel="0" max="3" min="3" style="0" width="16"/>
    <col collapsed="false" customWidth="true" hidden="false" outlineLevel="0" max="4" min="4" style="0" width="18"/>
    <col collapsed="false" customWidth="true" hidden="false" outlineLevel="0" max="5" min="5" style="0" width="24"/>
  </cols>
  <sheetData>
    <row r="1" customFormat="false" ht="7.5" hidden="false" customHeight="true" outlineLevel="0" collapsed="false"/>
    <row r="2" customFormat="false" ht="31.5" hidden="false" customHeight="true" outlineLevel="0" collapsed="false">
      <c r="A2" s="1" t="s">
        <v>0</v>
      </c>
      <c r="B2" s="1"/>
      <c r="C2" s="1"/>
      <c r="D2" s="1"/>
      <c r="E2" s="1"/>
    </row>
    <row r="3" customFormat="false" ht="21.75" hidden="false" customHeight="true" outlineLevel="0" collapsed="false">
      <c r="A3" s="2" t="s">
        <v>43</v>
      </c>
      <c r="B3" s="2"/>
      <c r="C3" s="2"/>
      <c r="D3" s="2"/>
      <c r="E3" s="2"/>
    </row>
    <row r="4" customFormat="false" ht="3.75" hidden="false" customHeight="true" outlineLevel="0" collapsed="false">
      <c r="A4" s="3"/>
      <c r="B4" s="3"/>
      <c r="C4" s="3"/>
      <c r="D4" s="3"/>
      <c r="E4" s="3"/>
    </row>
    <row r="5" customFormat="false" ht="25.5" hidden="false" customHeight="true" outlineLevel="0" collapsed="false">
      <c r="A5" s="24" t="s">
        <v>44</v>
      </c>
      <c r="B5" s="24"/>
      <c r="C5" s="24"/>
      <c r="D5" s="24"/>
      <c r="E5" s="24"/>
    </row>
    <row r="6" customFormat="false" ht="24" hidden="false" customHeight="true" outlineLevel="0" collapsed="false">
      <c r="A6" s="25" t="s">
        <v>45</v>
      </c>
      <c r="B6" s="25" t="s">
        <v>46</v>
      </c>
      <c r="C6" s="25" t="s">
        <v>47</v>
      </c>
      <c r="D6" s="25" t="s">
        <v>48</v>
      </c>
      <c r="E6" s="25" t="s">
        <v>49</v>
      </c>
    </row>
    <row r="7" customFormat="false" ht="27.75" hidden="false" customHeight="true" outlineLevel="0" collapsed="false">
      <c r="A7" s="26" t="s">
        <v>50</v>
      </c>
      <c r="B7" s="27" t="s">
        <v>51</v>
      </c>
      <c r="C7" s="28" t="s">
        <v>52</v>
      </c>
      <c r="D7" s="29" t="str">
        <f aca="false">IF(C7="No","-",COUNTA(C8:C13)&amp;" of 6 answered")</f>
        <v>0 of 6 answered</v>
      </c>
      <c r="E7" s="30" t="str">
        <f aca="false">IF(C7="No","Not applicable","◄  Click + to expand")</f>
        <v>◄  Click + to expand</v>
      </c>
    </row>
    <row r="8" customFormat="false" ht="36" hidden="true" customHeight="true" outlineLevel="1" collapsed="false">
      <c r="A8" s="15" t="s">
        <v>53</v>
      </c>
      <c r="B8" s="12" t="s">
        <v>54</v>
      </c>
      <c r="C8" s="31"/>
      <c r="D8" s="15"/>
      <c r="E8" s="15"/>
    </row>
    <row r="9" customFormat="false" ht="36" hidden="true" customHeight="true" outlineLevel="1" collapsed="false">
      <c r="A9" s="15" t="s">
        <v>55</v>
      </c>
      <c r="B9" s="12" t="s">
        <v>56</v>
      </c>
      <c r="C9" s="31"/>
      <c r="D9" s="15"/>
      <c r="E9" s="15"/>
    </row>
    <row r="10" customFormat="false" ht="36" hidden="true" customHeight="true" outlineLevel="1" collapsed="false">
      <c r="A10" s="15" t="s">
        <v>57</v>
      </c>
      <c r="B10" s="12" t="s">
        <v>58</v>
      </c>
      <c r="C10" s="31"/>
      <c r="D10" s="15"/>
      <c r="E10" s="15"/>
    </row>
    <row r="11" customFormat="false" ht="36" hidden="true" customHeight="true" outlineLevel="1" collapsed="false">
      <c r="A11" s="15" t="s">
        <v>59</v>
      </c>
      <c r="B11" s="12" t="s">
        <v>60</v>
      </c>
      <c r="C11" s="31"/>
      <c r="D11" s="15"/>
      <c r="E11" s="15"/>
    </row>
    <row r="12" customFormat="false" ht="36" hidden="true" customHeight="true" outlineLevel="1" collapsed="false">
      <c r="A12" s="15" t="s">
        <v>61</v>
      </c>
      <c r="B12" s="12" t="s">
        <v>62</v>
      </c>
      <c r="C12" s="31"/>
      <c r="D12" s="15"/>
      <c r="E12" s="15"/>
    </row>
    <row r="13" customFormat="false" ht="36" hidden="true" customHeight="true" outlineLevel="1" collapsed="false">
      <c r="A13" s="15" t="s">
        <v>63</v>
      </c>
      <c r="B13" s="12" t="s">
        <v>64</v>
      </c>
      <c r="C13" s="31"/>
      <c r="D13" s="15"/>
      <c r="E13" s="15"/>
    </row>
    <row r="14" customFormat="false" ht="27.75" hidden="false" customHeight="true" outlineLevel="0" collapsed="false">
      <c r="A14" s="26" t="s">
        <v>65</v>
      </c>
      <c r="B14" s="27" t="s">
        <v>66</v>
      </c>
      <c r="C14" s="28" t="s">
        <v>52</v>
      </c>
      <c r="D14" s="29" t="str">
        <f aca="false">IF(C14="No","-",COUNTA(C15:C20)&amp;" of 6 answered")</f>
        <v>0 of 6 answered</v>
      </c>
      <c r="E14" s="30" t="str">
        <f aca="false">IF(C14="No","Not applicable","◄  Click + to expand")</f>
        <v>◄  Click + to expand</v>
      </c>
    </row>
    <row r="15" customFormat="false" ht="36" hidden="true" customHeight="true" outlineLevel="1" collapsed="false">
      <c r="A15" s="15" t="s">
        <v>67</v>
      </c>
      <c r="B15" s="12" t="s">
        <v>68</v>
      </c>
      <c r="C15" s="31"/>
      <c r="D15" s="15"/>
      <c r="E15" s="15"/>
    </row>
    <row r="16" customFormat="false" ht="36" hidden="true" customHeight="true" outlineLevel="1" collapsed="false">
      <c r="A16" s="15" t="s">
        <v>69</v>
      </c>
      <c r="B16" s="12" t="s">
        <v>70</v>
      </c>
      <c r="C16" s="31"/>
      <c r="D16" s="15"/>
      <c r="E16" s="15"/>
    </row>
    <row r="17" customFormat="false" ht="36" hidden="true" customHeight="true" outlineLevel="1" collapsed="false">
      <c r="A17" s="15" t="s">
        <v>71</v>
      </c>
      <c r="B17" s="12" t="s">
        <v>72</v>
      </c>
      <c r="C17" s="31"/>
      <c r="D17" s="15"/>
      <c r="E17" s="15"/>
    </row>
    <row r="18" customFormat="false" ht="36" hidden="true" customHeight="true" outlineLevel="1" collapsed="false">
      <c r="A18" s="15" t="s">
        <v>73</v>
      </c>
      <c r="B18" s="12" t="s">
        <v>74</v>
      </c>
      <c r="C18" s="31"/>
      <c r="D18" s="15"/>
      <c r="E18" s="15"/>
    </row>
    <row r="19" customFormat="false" ht="36" hidden="true" customHeight="true" outlineLevel="1" collapsed="false">
      <c r="A19" s="15" t="s">
        <v>75</v>
      </c>
      <c r="B19" s="12" t="s">
        <v>76</v>
      </c>
      <c r="C19" s="31"/>
      <c r="D19" s="15"/>
      <c r="E19" s="15"/>
    </row>
    <row r="20" customFormat="false" ht="36" hidden="true" customHeight="true" outlineLevel="1" collapsed="false">
      <c r="A20" s="15" t="s">
        <v>77</v>
      </c>
      <c r="B20" s="12" t="s">
        <v>78</v>
      </c>
      <c r="C20" s="31"/>
      <c r="D20" s="15"/>
      <c r="E20" s="15"/>
    </row>
    <row r="21" customFormat="false" ht="27.75" hidden="false" customHeight="true" outlineLevel="0" collapsed="false">
      <c r="A21" s="26" t="s">
        <v>79</v>
      </c>
      <c r="B21" s="27" t="s">
        <v>80</v>
      </c>
      <c r="C21" s="28" t="s">
        <v>52</v>
      </c>
      <c r="D21" s="29" t="str">
        <f aca="false">IF(C21="No","-",COUNTA(C22:C27)&amp;" of 6 answered")</f>
        <v>0 of 6 answered</v>
      </c>
      <c r="E21" s="30" t="str">
        <f aca="false">IF(C21="No","Not applicable","◄  Click + to expand")</f>
        <v>◄  Click + to expand</v>
      </c>
    </row>
    <row r="22" customFormat="false" ht="36" hidden="true" customHeight="true" outlineLevel="1" collapsed="false">
      <c r="A22" s="15" t="s">
        <v>81</v>
      </c>
      <c r="B22" s="12" t="s">
        <v>82</v>
      </c>
      <c r="C22" s="31"/>
      <c r="D22" s="15"/>
      <c r="E22" s="15"/>
    </row>
    <row r="23" customFormat="false" ht="36" hidden="true" customHeight="true" outlineLevel="1" collapsed="false">
      <c r="A23" s="15" t="s">
        <v>83</v>
      </c>
      <c r="B23" s="12" t="s">
        <v>84</v>
      </c>
      <c r="C23" s="31"/>
      <c r="D23" s="15"/>
      <c r="E23" s="15"/>
    </row>
    <row r="24" customFormat="false" ht="36" hidden="true" customHeight="true" outlineLevel="1" collapsed="false">
      <c r="A24" s="15" t="s">
        <v>85</v>
      </c>
      <c r="B24" s="12" t="s">
        <v>86</v>
      </c>
      <c r="C24" s="31"/>
      <c r="D24" s="15"/>
      <c r="E24" s="15"/>
    </row>
    <row r="25" customFormat="false" ht="36" hidden="true" customHeight="true" outlineLevel="1" collapsed="false">
      <c r="A25" s="15" t="s">
        <v>87</v>
      </c>
      <c r="B25" s="12" t="s">
        <v>88</v>
      </c>
      <c r="C25" s="31"/>
      <c r="D25" s="15"/>
      <c r="E25" s="15"/>
    </row>
    <row r="26" customFormat="false" ht="36" hidden="true" customHeight="true" outlineLevel="1" collapsed="false">
      <c r="A26" s="15" t="s">
        <v>89</v>
      </c>
      <c r="B26" s="12" t="s">
        <v>90</v>
      </c>
      <c r="C26" s="31"/>
      <c r="D26" s="15"/>
      <c r="E26" s="15"/>
    </row>
    <row r="27" customFormat="false" ht="36" hidden="true" customHeight="true" outlineLevel="1" collapsed="false">
      <c r="A27" s="15" t="s">
        <v>91</v>
      </c>
      <c r="B27" s="12" t="s">
        <v>92</v>
      </c>
      <c r="C27" s="31"/>
      <c r="D27" s="15"/>
      <c r="E27" s="15"/>
    </row>
    <row r="28" customFormat="false" ht="27.75" hidden="false" customHeight="true" outlineLevel="0" collapsed="false">
      <c r="A28" s="26" t="s">
        <v>93</v>
      </c>
      <c r="B28" s="27" t="s">
        <v>94</v>
      </c>
      <c r="C28" s="28" t="s">
        <v>52</v>
      </c>
      <c r="D28" s="29" t="str">
        <f aca="false">IF(C28="No","-",COUNTA(C29:C34)&amp;" of 6 answered")</f>
        <v>0 of 6 answered</v>
      </c>
      <c r="E28" s="30" t="str">
        <f aca="false">IF(C28="No","Not applicable","◄  Click + to expand")</f>
        <v>◄  Click + to expand</v>
      </c>
    </row>
    <row r="29" customFormat="false" ht="36" hidden="true" customHeight="true" outlineLevel="1" collapsed="false">
      <c r="A29" s="15" t="s">
        <v>95</v>
      </c>
      <c r="B29" s="12" t="s">
        <v>96</v>
      </c>
      <c r="C29" s="31"/>
      <c r="D29" s="15"/>
      <c r="E29" s="15"/>
    </row>
    <row r="30" customFormat="false" ht="36" hidden="true" customHeight="true" outlineLevel="1" collapsed="false">
      <c r="A30" s="15" t="s">
        <v>97</v>
      </c>
      <c r="B30" s="12" t="s">
        <v>98</v>
      </c>
      <c r="C30" s="31"/>
      <c r="D30" s="15"/>
      <c r="E30" s="15"/>
    </row>
    <row r="31" customFormat="false" ht="36" hidden="true" customHeight="true" outlineLevel="1" collapsed="false">
      <c r="A31" s="15" t="s">
        <v>99</v>
      </c>
      <c r="B31" s="12" t="s">
        <v>100</v>
      </c>
      <c r="C31" s="31"/>
      <c r="D31" s="15"/>
      <c r="E31" s="15"/>
    </row>
    <row r="32" customFormat="false" ht="36" hidden="true" customHeight="true" outlineLevel="1" collapsed="false">
      <c r="A32" s="15" t="s">
        <v>101</v>
      </c>
      <c r="B32" s="12" t="s">
        <v>102</v>
      </c>
      <c r="C32" s="31"/>
      <c r="D32" s="15"/>
      <c r="E32" s="15"/>
    </row>
    <row r="33" customFormat="false" ht="36" hidden="true" customHeight="true" outlineLevel="1" collapsed="false">
      <c r="A33" s="15" t="s">
        <v>103</v>
      </c>
      <c r="B33" s="12" t="s">
        <v>104</v>
      </c>
      <c r="C33" s="31"/>
      <c r="D33" s="15"/>
      <c r="E33" s="15"/>
    </row>
    <row r="34" customFormat="false" ht="36" hidden="true" customHeight="true" outlineLevel="1" collapsed="false">
      <c r="A34" s="15" t="s">
        <v>105</v>
      </c>
      <c r="B34" s="12" t="s">
        <v>106</v>
      </c>
      <c r="C34" s="31"/>
      <c r="D34" s="15"/>
      <c r="E34" s="15"/>
    </row>
    <row r="35" customFormat="false" ht="27.75" hidden="false" customHeight="true" outlineLevel="0" collapsed="false">
      <c r="A35" s="26" t="s">
        <v>107</v>
      </c>
      <c r="B35" s="27" t="s">
        <v>108</v>
      </c>
      <c r="C35" s="28" t="s">
        <v>52</v>
      </c>
      <c r="D35" s="29" t="str">
        <f aca="false">IF(C35="No","-",COUNTA(C36:C41)&amp;" of 6 answered")</f>
        <v>0 of 6 answered</v>
      </c>
      <c r="E35" s="30" t="str">
        <f aca="false">IF(C35="No","Not applicable","◄  Click + to expand")</f>
        <v>◄  Click + to expand</v>
      </c>
    </row>
    <row r="36" customFormat="false" ht="36" hidden="true" customHeight="true" outlineLevel="1" collapsed="false">
      <c r="A36" s="15" t="s">
        <v>109</v>
      </c>
      <c r="B36" s="12" t="s">
        <v>110</v>
      </c>
      <c r="C36" s="31"/>
      <c r="D36" s="15"/>
      <c r="E36" s="15"/>
    </row>
    <row r="37" customFormat="false" ht="36" hidden="true" customHeight="true" outlineLevel="1" collapsed="false">
      <c r="A37" s="15" t="s">
        <v>111</v>
      </c>
      <c r="B37" s="12" t="s">
        <v>112</v>
      </c>
      <c r="C37" s="31"/>
      <c r="D37" s="15"/>
      <c r="E37" s="15"/>
    </row>
    <row r="38" customFormat="false" ht="36" hidden="true" customHeight="true" outlineLevel="1" collapsed="false">
      <c r="A38" s="15" t="s">
        <v>113</v>
      </c>
      <c r="B38" s="12" t="s">
        <v>114</v>
      </c>
      <c r="C38" s="31"/>
      <c r="D38" s="15"/>
      <c r="E38" s="15"/>
    </row>
    <row r="39" customFormat="false" ht="36" hidden="true" customHeight="true" outlineLevel="1" collapsed="false">
      <c r="A39" s="15" t="s">
        <v>115</v>
      </c>
      <c r="B39" s="12" t="s">
        <v>116</v>
      </c>
      <c r="C39" s="31"/>
      <c r="D39" s="15"/>
      <c r="E39" s="15"/>
    </row>
    <row r="40" customFormat="false" ht="36" hidden="true" customHeight="true" outlineLevel="1" collapsed="false">
      <c r="A40" s="15" t="s">
        <v>117</v>
      </c>
      <c r="B40" s="12" t="s">
        <v>118</v>
      </c>
      <c r="C40" s="31"/>
      <c r="D40" s="15"/>
      <c r="E40" s="15"/>
    </row>
    <row r="41" customFormat="false" ht="36" hidden="true" customHeight="true" outlineLevel="1" collapsed="false">
      <c r="A41" s="15" t="s">
        <v>119</v>
      </c>
      <c r="B41" s="12" t="s">
        <v>120</v>
      </c>
      <c r="C41" s="31"/>
      <c r="D41" s="15"/>
      <c r="E41" s="15"/>
    </row>
    <row r="42" customFormat="false" ht="27.75" hidden="false" customHeight="true" outlineLevel="0" collapsed="false">
      <c r="A42" s="26" t="s">
        <v>121</v>
      </c>
      <c r="B42" s="27" t="s">
        <v>122</v>
      </c>
      <c r="C42" s="28" t="s">
        <v>52</v>
      </c>
      <c r="D42" s="29" t="str">
        <f aca="false">IF(C42="No","-",COUNTA(C43:C48)&amp;" of 6 answered")</f>
        <v>0 of 6 answered</v>
      </c>
      <c r="E42" s="30" t="str">
        <f aca="false">IF(C42="No","Not applicable","◄  Click + to expand")</f>
        <v>◄  Click + to expand</v>
      </c>
    </row>
    <row r="43" customFormat="false" ht="36" hidden="true" customHeight="true" outlineLevel="1" collapsed="false">
      <c r="A43" s="15" t="s">
        <v>123</v>
      </c>
      <c r="B43" s="12" t="s">
        <v>124</v>
      </c>
      <c r="C43" s="31"/>
      <c r="D43" s="15"/>
      <c r="E43" s="15"/>
    </row>
    <row r="44" customFormat="false" ht="36" hidden="true" customHeight="true" outlineLevel="1" collapsed="false">
      <c r="A44" s="15" t="s">
        <v>125</v>
      </c>
      <c r="B44" s="12" t="s">
        <v>126</v>
      </c>
      <c r="C44" s="31"/>
      <c r="D44" s="15"/>
      <c r="E44" s="15"/>
    </row>
    <row r="45" customFormat="false" ht="36" hidden="true" customHeight="true" outlineLevel="1" collapsed="false">
      <c r="A45" s="15" t="s">
        <v>127</v>
      </c>
      <c r="B45" s="12" t="s">
        <v>128</v>
      </c>
      <c r="C45" s="31"/>
      <c r="D45" s="15"/>
      <c r="E45" s="15"/>
    </row>
    <row r="46" customFormat="false" ht="36" hidden="true" customHeight="true" outlineLevel="1" collapsed="false">
      <c r="A46" s="15" t="s">
        <v>129</v>
      </c>
      <c r="B46" s="12" t="s">
        <v>130</v>
      </c>
      <c r="C46" s="31"/>
      <c r="D46" s="15"/>
      <c r="E46" s="15"/>
    </row>
    <row r="47" customFormat="false" ht="36" hidden="true" customHeight="true" outlineLevel="1" collapsed="false">
      <c r="A47" s="15" t="s">
        <v>131</v>
      </c>
      <c r="B47" s="12" t="s">
        <v>132</v>
      </c>
      <c r="C47" s="31"/>
      <c r="D47" s="15"/>
      <c r="E47" s="15"/>
    </row>
    <row r="48" customFormat="false" ht="36" hidden="true" customHeight="true" outlineLevel="1" collapsed="false">
      <c r="A48" s="15" t="s">
        <v>133</v>
      </c>
      <c r="B48" s="12" t="s">
        <v>134</v>
      </c>
      <c r="C48" s="31"/>
      <c r="D48" s="15"/>
      <c r="E48" s="15"/>
    </row>
    <row r="49" customFormat="false" ht="27.75" hidden="false" customHeight="true" outlineLevel="0" collapsed="false">
      <c r="A49" s="26" t="s">
        <v>135</v>
      </c>
      <c r="B49" s="27" t="s">
        <v>136</v>
      </c>
      <c r="C49" s="28" t="s">
        <v>52</v>
      </c>
      <c r="D49" s="29" t="str">
        <f aca="false">IF(C49="No","-",COUNTA(C50:C55)&amp;" of 6 answered")</f>
        <v>0 of 6 answered</v>
      </c>
      <c r="E49" s="30" t="str">
        <f aca="false">IF(C49="No","Not applicable","◄  Click + to expand")</f>
        <v>◄  Click + to expand</v>
      </c>
    </row>
    <row r="50" customFormat="false" ht="36" hidden="true" customHeight="true" outlineLevel="1" collapsed="false">
      <c r="A50" s="15" t="s">
        <v>137</v>
      </c>
      <c r="B50" s="12" t="s">
        <v>138</v>
      </c>
      <c r="C50" s="31"/>
      <c r="D50" s="15"/>
      <c r="E50" s="15"/>
    </row>
    <row r="51" customFormat="false" ht="36" hidden="true" customHeight="true" outlineLevel="1" collapsed="false">
      <c r="A51" s="15" t="s">
        <v>139</v>
      </c>
      <c r="B51" s="12" t="s">
        <v>140</v>
      </c>
      <c r="C51" s="31"/>
      <c r="D51" s="15"/>
      <c r="E51" s="15"/>
    </row>
    <row r="52" customFormat="false" ht="36" hidden="true" customHeight="true" outlineLevel="1" collapsed="false">
      <c r="A52" s="15" t="s">
        <v>141</v>
      </c>
      <c r="B52" s="12" t="s">
        <v>142</v>
      </c>
      <c r="C52" s="31"/>
      <c r="D52" s="15"/>
      <c r="E52" s="15"/>
    </row>
    <row r="53" customFormat="false" ht="36" hidden="true" customHeight="true" outlineLevel="1" collapsed="false">
      <c r="A53" s="15" t="s">
        <v>143</v>
      </c>
      <c r="B53" s="12" t="s">
        <v>144</v>
      </c>
      <c r="C53" s="31"/>
      <c r="D53" s="15"/>
      <c r="E53" s="15"/>
    </row>
    <row r="54" customFormat="false" ht="36" hidden="true" customHeight="true" outlineLevel="1" collapsed="false">
      <c r="A54" s="15" t="s">
        <v>145</v>
      </c>
      <c r="B54" s="12" t="s">
        <v>146</v>
      </c>
      <c r="C54" s="31"/>
      <c r="D54" s="15"/>
      <c r="E54" s="15"/>
    </row>
    <row r="55" customFormat="false" ht="36" hidden="true" customHeight="true" outlineLevel="1" collapsed="false">
      <c r="A55" s="15" t="s">
        <v>147</v>
      </c>
      <c r="B55" s="12" t="s">
        <v>148</v>
      </c>
      <c r="C55" s="31"/>
      <c r="D55" s="15"/>
      <c r="E55" s="15"/>
    </row>
    <row r="56" customFormat="false" ht="27.75" hidden="false" customHeight="true" outlineLevel="0" collapsed="false">
      <c r="A56" s="26" t="s">
        <v>149</v>
      </c>
      <c r="B56" s="27" t="s">
        <v>150</v>
      </c>
      <c r="C56" s="28" t="s">
        <v>52</v>
      </c>
      <c r="D56" s="29" t="str">
        <f aca="false">IF(C56="No","-",COUNTA(C57:C62)&amp;" of 6 answered")</f>
        <v>0 of 6 answered</v>
      </c>
      <c r="E56" s="30" t="str">
        <f aca="false">IF(C56="No","Not applicable","◄  Click + to expand")</f>
        <v>◄  Click + to expand</v>
      </c>
    </row>
    <row r="57" customFormat="false" ht="36" hidden="true" customHeight="true" outlineLevel="1" collapsed="false">
      <c r="A57" s="15" t="s">
        <v>151</v>
      </c>
      <c r="B57" s="12" t="s">
        <v>152</v>
      </c>
      <c r="C57" s="31"/>
      <c r="D57" s="15"/>
      <c r="E57" s="15"/>
    </row>
    <row r="58" customFormat="false" ht="36" hidden="true" customHeight="true" outlineLevel="1" collapsed="false">
      <c r="A58" s="15" t="s">
        <v>153</v>
      </c>
      <c r="B58" s="12" t="s">
        <v>154</v>
      </c>
      <c r="C58" s="31"/>
      <c r="D58" s="15"/>
      <c r="E58" s="15"/>
    </row>
    <row r="59" customFormat="false" ht="36" hidden="true" customHeight="true" outlineLevel="1" collapsed="false">
      <c r="A59" s="15" t="s">
        <v>155</v>
      </c>
      <c r="B59" s="12" t="s">
        <v>156</v>
      </c>
      <c r="C59" s="31"/>
      <c r="D59" s="15"/>
      <c r="E59" s="15"/>
    </row>
    <row r="60" customFormat="false" ht="36" hidden="true" customHeight="true" outlineLevel="1" collapsed="false">
      <c r="A60" s="15" t="s">
        <v>157</v>
      </c>
      <c r="B60" s="12" t="s">
        <v>158</v>
      </c>
      <c r="C60" s="31"/>
      <c r="D60" s="15"/>
      <c r="E60" s="15"/>
    </row>
    <row r="61" customFormat="false" ht="36" hidden="true" customHeight="true" outlineLevel="1" collapsed="false">
      <c r="A61" s="15" t="s">
        <v>159</v>
      </c>
      <c r="B61" s="12" t="s">
        <v>160</v>
      </c>
      <c r="C61" s="31"/>
      <c r="D61" s="15"/>
      <c r="E61" s="15"/>
    </row>
    <row r="62" customFormat="false" ht="36" hidden="true" customHeight="true" outlineLevel="1" collapsed="false">
      <c r="A62" s="15" t="s">
        <v>161</v>
      </c>
      <c r="B62" s="12" t="s">
        <v>162</v>
      </c>
      <c r="C62" s="31"/>
      <c r="D62" s="15"/>
      <c r="E62" s="15"/>
    </row>
    <row r="63" customFormat="false" ht="27.75" hidden="false" customHeight="true" outlineLevel="0" collapsed="false">
      <c r="A63" s="26" t="s">
        <v>163</v>
      </c>
      <c r="B63" s="27" t="s">
        <v>164</v>
      </c>
      <c r="C63" s="28" t="s">
        <v>52</v>
      </c>
      <c r="D63" s="29" t="str">
        <f aca="false">IF(C63="No","-",COUNTA(C64:C69)&amp;" of 6 answered")</f>
        <v>0 of 6 answered</v>
      </c>
      <c r="E63" s="30" t="str">
        <f aca="false">IF(C63="No","Not applicable","◄  Click + to expand")</f>
        <v>◄  Click + to expand</v>
      </c>
    </row>
    <row r="64" customFormat="false" ht="36" hidden="true" customHeight="true" outlineLevel="1" collapsed="false">
      <c r="A64" s="15" t="s">
        <v>165</v>
      </c>
      <c r="B64" s="12" t="s">
        <v>166</v>
      </c>
      <c r="C64" s="31"/>
      <c r="D64" s="15"/>
      <c r="E64" s="15"/>
    </row>
    <row r="65" customFormat="false" ht="36" hidden="true" customHeight="true" outlineLevel="1" collapsed="false">
      <c r="A65" s="15" t="s">
        <v>167</v>
      </c>
      <c r="B65" s="12" t="s">
        <v>168</v>
      </c>
      <c r="C65" s="31"/>
      <c r="D65" s="15"/>
      <c r="E65" s="15"/>
    </row>
    <row r="66" customFormat="false" ht="36" hidden="true" customHeight="true" outlineLevel="1" collapsed="false">
      <c r="A66" s="15" t="s">
        <v>169</v>
      </c>
      <c r="B66" s="12" t="s">
        <v>170</v>
      </c>
      <c r="C66" s="31"/>
      <c r="D66" s="15"/>
      <c r="E66" s="15"/>
    </row>
    <row r="67" customFormat="false" ht="36" hidden="true" customHeight="true" outlineLevel="1" collapsed="false">
      <c r="A67" s="15" t="s">
        <v>171</v>
      </c>
      <c r="B67" s="12" t="s">
        <v>172</v>
      </c>
      <c r="C67" s="31"/>
      <c r="D67" s="15"/>
      <c r="E67" s="15"/>
    </row>
    <row r="68" customFormat="false" ht="36" hidden="true" customHeight="true" outlineLevel="1" collapsed="false">
      <c r="A68" s="15" t="s">
        <v>173</v>
      </c>
      <c r="B68" s="12" t="s">
        <v>174</v>
      </c>
      <c r="C68" s="31"/>
      <c r="D68" s="15"/>
      <c r="E68" s="15"/>
    </row>
    <row r="69" customFormat="false" ht="36" hidden="true" customHeight="true" outlineLevel="1" collapsed="false">
      <c r="A69" s="15" t="s">
        <v>175</v>
      </c>
      <c r="B69" s="12" t="s">
        <v>176</v>
      </c>
      <c r="C69" s="31"/>
      <c r="D69" s="15"/>
      <c r="E69" s="15"/>
    </row>
    <row r="70" customFormat="false" ht="27.75" hidden="false" customHeight="true" outlineLevel="0" collapsed="false">
      <c r="A70" s="26" t="s">
        <v>177</v>
      </c>
      <c r="B70" s="27" t="s">
        <v>178</v>
      </c>
      <c r="C70" s="28" t="s">
        <v>52</v>
      </c>
      <c r="D70" s="29" t="str">
        <f aca="false">IF(C70="No","-",COUNTA(C71:C76)&amp;" of 6 answered")</f>
        <v>0 of 6 answered</v>
      </c>
      <c r="E70" s="30" t="str">
        <f aca="false">IF(C70="No","Not applicable","◄  Click + to expand")</f>
        <v>◄  Click + to expand</v>
      </c>
    </row>
    <row r="71" customFormat="false" ht="36" hidden="true" customHeight="true" outlineLevel="1" collapsed="false">
      <c r="A71" s="15" t="s">
        <v>179</v>
      </c>
      <c r="B71" s="12" t="s">
        <v>180</v>
      </c>
      <c r="C71" s="31"/>
      <c r="D71" s="15"/>
      <c r="E71" s="15"/>
    </row>
    <row r="72" customFormat="false" ht="36" hidden="true" customHeight="true" outlineLevel="1" collapsed="false">
      <c r="A72" s="15" t="s">
        <v>181</v>
      </c>
      <c r="B72" s="12" t="s">
        <v>182</v>
      </c>
      <c r="C72" s="31"/>
      <c r="D72" s="15"/>
      <c r="E72" s="15"/>
    </row>
    <row r="73" customFormat="false" ht="36" hidden="true" customHeight="true" outlineLevel="1" collapsed="false">
      <c r="A73" s="15" t="s">
        <v>183</v>
      </c>
      <c r="B73" s="12" t="s">
        <v>184</v>
      </c>
      <c r="C73" s="31"/>
      <c r="D73" s="15"/>
      <c r="E73" s="15"/>
    </row>
    <row r="74" customFormat="false" ht="36" hidden="true" customHeight="true" outlineLevel="1" collapsed="false">
      <c r="A74" s="15" t="s">
        <v>185</v>
      </c>
      <c r="B74" s="12" t="s">
        <v>186</v>
      </c>
      <c r="C74" s="31"/>
      <c r="D74" s="15"/>
      <c r="E74" s="15"/>
    </row>
    <row r="75" customFormat="false" ht="36" hidden="true" customHeight="true" outlineLevel="1" collapsed="false">
      <c r="A75" s="15" t="s">
        <v>187</v>
      </c>
      <c r="B75" s="12" t="s">
        <v>188</v>
      </c>
      <c r="C75" s="31"/>
      <c r="D75" s="15"/>
      <c r="E75" s="15"/>
    </row>
    <row r="76" customFormat="false" ht="36" hidden="true" customHeight="true" outlineLevel="1" collapsed="false">
      <c r="A76" s="15" t="s">
        <v>189</v>
      </c>
      <c r="B76" s="12" t="s">
        <v>190</v>
      </c>
      <c r="C76" s="31"/>
      <c r="D76" s="15"/>
      <c r="E76" s="15"/>
    </row>
    <row r="78" customFormat="false" ht="25.5" hidden="false" customHeight="true" outlineLevel="0" collapsed="false">
      <c r="B78" s="32" t="str">
        <f aca="false">HYPERLINK("#'Dashboard'!A1","View Dashboard  ►")</f>
        <v>View Dashboard  ►</v>
      </c>
      <c r="C78" s="32"/>
    </row>
  </sheetData>
  <mergeCells count="5">
    <mergeCell ref="A2:E2"/>
    <mergeCell ref="A3:E3"/>
    <mergeCell ref="A4:E4"/>
    <mergeCell ref="A5:E5"/>
    <mergeCell ref="B78:C78"/>
  </mergeCells>
  <conditionalFormatting sqref="A8:E13">
    <cfRule type="expression" priority="2" aboveAverage="0" equalAverage="0" bottom="0" percent="0" rank="0" text="" dxfId="0">
      <formula>$C$7="No"</formula>
    </cfRule>
  </conditionalFormatting>
  <conditionalFormatting sqref="C8:C13">
    <cfRule type="expression" priority="3" aboveAverage="0" equalAverage="0" bottom="0" percent="0" rank="0" text="" dxfId="1">
      <formula>AND($C$7&lt;&gt;"No",C8="Yes")</formula>
    </cfRule>
    <cfRule type="expression" priority="4" aboveAverage="0" equalAverage="0" bottom="0" percent="0" rank="0" text="" dxfId="2">
      <formula>AND($C$7&lt;&gt;"No",C8="Partially")</formula>
    </cfRule>
    <cfRule type="expression" priority="5" aboveAverage="0" equalAverage="0" bottom="0" percent="0" rank="0" text="" dxfId="3">
      <formula>AND($C$7&lt;&gt;"No",C8="No")</formula>
    </cfRule>
  </conditionalFormatting>
  <conditionalFormatting sqref="E7">
    <cfRule type="expression" priority="6" aboveAverage="0" equalAverage="0" bottom="0" percent="0" rank="0" text="" dxfId="4">
      <formula>$C$7="No"</formula>
    </cfRule>
  </conditionalFormatting>
  <conditionalFormatting sqref="D7">
    <cfRule type="expression" priority="7" aboveAverage="0" equalAverage="0" bottom="0" percent="0" rank="0" text="" dxfId="5">
      <formula>COUNTA(C8:C13)=6</formula>
    </cfRule>
  </conditionalFormatting>
  <conditionalFormatting sqref="A15:E20">
    <cfRule type="expression" priority="8" aboveAverage="0" equalAverage="0" bottom="0" percent="0" rank="0" text="" dxfId="0">
      <formula>$C$14="No"</formula>
    </cfRule>
  </conditionalFormatting>
  <conditionalFormatting sqref="C15:C20">
    <cfRule type="expression" priority="9" aboveAverage="0" equalAverage="0" bottom="0" percent="0" rank="0" text="" dxfId="1">
      <formula>AND($C$14&lt;&gt;"No",C15="Yes")</formula>
    </cfRule>
    <cfRule type="expression" priority="10" aboveAverage="0" equalAverage="0" bottom="0" percent="0" rank="0" text="" dxfId="2">
      <formula>AND($C$14&lt;&gt;"No",C15="Partially")</formula>
    </cfRule>
    <cfRule type="expression" priority="11" aboveAverage="0" equalAverage="0" bottom="0" percent="0" rank="0" text="" dxfId="3">
      <formula>AND($C$14&lt;&gt;"No",C15="No")</formula>
    </cfRule>
  </conditionalFormatting>
  <conditionalFormatting sqref="E14">
    <cfRule type="expression" priority="12" aboveAverage="0" equalAverage="0" bottom="0" percent="0" rank="0" text="" dxfId="4">
      <formula>$C$14="No"</formula>
    </cfRule>
  </conditionalFormatting>
  <conditionalFormatting sqref="D14">
    <cfRule type="expression" priority="13" aboveAverage="0" equalAverage="0" bottom="0" percent="0" rank="0" text="" dxfId="5">
      <formula>COUNTA(C15:C20)=6</formula>
    </cfRule>
  </conditionalFormatting>
  <conditionalFormatting sqref="A22:E27">
    <cfRule type="expression" priority="14" aboveAverage="0" equalAverage="0" bottom="0" percent="0" rank="0" text="" dxfId="0">
      <formula>$C$21="No"</formula>
    </cfRule>
  </conditionalFormatting>
  <conditionalFormatting sqref="C22:C27">
    <cfRule type="expression" priority="15" aboveAverage="0" equalAverage="0" bottom="0" percent="0" rank="0" text="" dxfId="1">
      <formula>AND($C$21&lt;&gt;"No",C22="Yes")</formula>
    </cfRule>
    <cfRule type="expression" priority="16" aboveAverage="0" equalAverage="0" bottom="0" percent="0" rank="0" text="" dxfId="2">
      <formula>AND($C$21&lt;&gt;"No",C22="Partially")</formula>
    </cfRule>
    <cfRule type="expression" priority="17" aboveAverage="0" equalAverage="0" bottom="0" percent="0" rank="0" text="" dxfId="3">
      <formula>AND($C$21&lt;&gt;"No",C22="No")</formula>
    </cfRule>
  </conditionalFormatting>
  <conditionalFormatting sqref="E21">
    <cfRule type="expression" priority="18" aboveAverage="0" equalAverage="0" bottom="0" percent="0" rank="0" text="" dxfId="4">
      <formula>$C$21="No"</formula>
    </cfRule>
  </conditionalFormatting>
  <conditionalFormatting sqref="D21">
    <cfRule type="expression" priority="19" aboveAverage="0" equalAverage="0" bottom="0" percent="0" rank="0" text="" dxfId="5">
      <formula>COUNTA(C22:C27)=6</formula>
    </cfRule>
  </conditionalFormatting>
  <conditionalFormatting sqref="A29:E34">
    <cfRule type="expression" priority="20" aboveAverage="0" equalAverage="0" bottom="0" percent="0" rank="0" text="" dxfId="0">
      <formula>$C$28="No"</formula>
    </cfRule>
  </conditionalFormatting>
  <conditionalFormatting sqref="C29:C34">
    <cfRule type="expression" priority="21" aboveAverage="0" equalAverage="0" bottom="0" percent="0" rank="0" text="" dxfId="1">
      <formula>AND($C$28&lt;&gt;"No",C29="Yes")</formula>
    </cfRule>
    <cfRule type="expression" priority="22" aboveAverage="0" equalAverage="0" bottom="0" percent="0" rank="0" text="" dxfId="2">
      <formula>AND($C$28&lt;&gt;"No",C29="Partially")</formula>
    </cfRule>
    <cfRule type="expression" priority="23" aboveAverage="0" equalAverage="0" bottom="0" percent="0" rank="0" text="" dxfId="3">
      <formula>AND($C$28&lt;&gt;"No",C29="No")</formula>
    </cfRule>
  </conditionalFormatting>
  <conditionalFormatting sqref="E28">
    <cfRule type="expression" priority="24" aboveAverage="0" equalAverage="0" bottom="0" percent="0" rank="0" text="" dxfId="4">
      <formula>$C$28="No"</formula>
    </cfRule>
  </conditionalFormatting>
  <conditionalFormatting sqref="D28">
    <cfRule type="expression" priority="25" aboveAverage="0" equalAverage="0" bottom="0" percent="0" rank="0" text="" dxfId="5">
      <formula>COUNTA(C29:C34)=6</formula>
    </cfRule>
  </conditionalFormatting>
  <conditionalFormatting sqref="A36:E41">
    <cfRule type="expression" priority="26" aboveAverage="0" equalAverage="0" bottom="0" percent="0" rank="0" text="" dxfId="0">
      <formula>$C$35="No"</formula>
    </cfRule>
  </conditionalFormatting>
  <conditionalFormatting sqref="C36:C41">
    <cfRule type="expression" priority="27" aboveAverage="0" equalAverage="0" bottom="0" percent="0" rank="0" text="" dxfId="1">
      <formula>AND($C$35&lt;&gt;"No",C36="Yes")</formula>
    </cfRule>
    <cfRule type="expression" priority="28" aboveAverage="0" equalAverage="0" bottom="0" percent="0" rank="0" text="" dxfId="2">
      <formula>AND($C$35&lt;&gt;"No",C36="Partially")</formula>
    </cfRule>
    <cfRule type="expression" priority="29" aboveAverage="0" equalAverage="0" bottom="0" percent="0" rank="0" text="" dxfId="3">
      <formula>AND($C$35&lt;&gt;"No",C36="No")</formula>
    </cfRule>
  </conditionalFormatting>
  <conditionalFormatting sqref="E35">
    <cfRule type="expression" priority="30" aboveAverage="0" equalAverage="0" bottom="0" percent="0" rank="0" text="" dxfId="4">
      <formula>$C$35="No"</formula>
    </cfRule>
  </conditionalFormatting>
  <conditionalFormatting sqref="D35">
    <cfRule type="expression" priority="31" aboveAverage="0" equalAverage="0" bottom="0" percent="0" rank="0" text="" dxfId="5">
      <formula>COUNTA(C36:C41)=6</formula>
    </cfRule>
  </conditionalFormatting>
  <conditionalFormatting sqref="A43:E48">
    <cfRule type="expression" priority="32" aboveAverage="0" equalAverage="0" bottom="0" percent="0" rank="0" text="" dxfId="0">
      <formula>$C$42="No"</formula>
    </cfRule>
  </conditionalFormatting>
  <conditionalFormatting sqref="C43:C48">
    <cfRule type="expression" priority="33" aboveAverage="0" equalAverage="0" bottom="0" percent="0" rank="0" text="" dxfId="1">
      <formula>AND($C$42&lt;&gt;"No",C43="Yes")</formula>
    </cfRule>
    <cfRule type="expression" priority="34" aboveAverage="0" equalAverage="0" bottom="0" percent="0" rank="0" text="" dxfId="2">
      <formula>AND($C$42&lt;&gt;"No",C43="Partially")</formula>
    </cfRule>
    <cfRule type="expression" priority="35" aboveAverage="0" equalAverage="0" bottom="0" percent="0" rank="0" text="" dxfId="3">
      <formula>AND($C$42&lt;&gt;"No",C43="No")</formula>
    </cfRule>
  </conditionalFormatting>
  <conditionalFormatting sqref="E42">
    <cfRule type="expression" priority="36" aboveAverage="0" equalAverage="0" bottom="0" percent="0" rank="0" text="" dxfId="4">
      <formula>$C$42="No"</formula>
    </cfRule>
  </conditionalFormatting>
  <conditionalFormatting sqref="D42">
    <cfRule type="expression" priority="37" aboveAverage="0" equalAverage="0" bottom="0" percent="0" rank="0" text="" dxfId="5">
      <formula>COUNTA(C43:C48)=6</formula>
    </cfRule>
  </conditionalFormatting>
  <conditionalFormatting sqref="A50:E55">
    <cfRule type="expression" priority="38" aboveAverage="0" equalAverage="0" bottom="0" percent="0" rank="0" text="" dxfId="0">
      <formula>$C$49="No"</formula>
    </cfRule>
  </conditionalFormatting>
  <conditionalFormatting sqref="C50:C55">
    <cfRule type="expression" priority="39" aboveAverage="0" equalAverage="0" bottom="0" percent="0" rank="0" text="" dxfId="1">
      <formula>AND($C$49&lt;&gt;"No",C50="Yes")</formula>
    </cfRule>
    <cfRule type="expression" priority="40" aboveAverage="0" equalAverage="0" bottom="0" percent="0" rank="0" text="" dxfId="2">
      <formula>AND($C$49&lt;&gt;"No",C50="Partially")</formula>
    </cfRule>
    <cfRule type="expression" priority="41" aboveAverage="0" equalAverage="0" bottom="0" percent="0" rank="0" text="" dxfId="3">
      <formula>AND($C$49&lt;&gt;"No",C50="No")</formula>
    </cfRule>
  </conditionalFormatting>
  <conditionalFormatting sqref="E49">
    <cfRule type="expression" priority="42" aboveAverage="0" equalAverage="0" bottom="0" percent="0" rank="0" text="" dxfId="4">
      <formula>$C$49="No"</formula>
    </cfRule>
  </conditionalFormatting>
  <conditionalFormatting sqref="D49">
    <cfRule type="expression" priority="43" aboveAverage="0" equalAverage="0" bottom="0" percent="0" rank="0" text="" dxfId="5">
      <formula>COUNTA(C50:C55)=6</formula>
    </cfRule>
  </conditionalFormatting>
  <conditionalFormatting sqref="A57:E62">
    <cfRule type="expression" priority="44" aboveAverage="0" equalAverage="0" bottom="0" percent="0" rank="0" text="" dxfId="0">
      <formula>$C$56="No"</formula>
    </cfRule>
  </conditionalFormatting>
  <conditionalFormatting sqref="C57:C62">
    <cfRule type="expression" priority="45" aboveAverage="0" equalAverage="0" bottom="0" percent="0" rank="0" text="" dxfId="1">
      <formula>AND($C$56&lt;&gt;"No",C57="Yes")</formula>
    </cfRule>
    <cfRule type="expression" priority="46" aboveAverage="0" equalAverage="0" bottom="0" percent="0" rank="0" text="" dxfId="2">
      <formula>AND($C$56&lt;&gt;"No",C57="Partially")</formula>
    </cfRule>
    <cfRule type="expression" priority="47" aboveAverage="0" equalAverage="0" bottom="0" percent="0" rank="0" text="" dxfId="3">
      <formula>AND($C$56&lt;&gt;"No",C57="No")</formula>
    </cfRule>
  </conditionalFormatting>
  <conditionalFormatting sqref="E56">
    <cfRule type="expression" priority="48" aboveAverage="0" equalAverage="0" bottom="0" percent="0" rank="0" text="" dxfId="4">
      <formula>$C$56="No"</formula>
    </cfRule>
  </conditionalFormatting>
  <conditionalFormatting sqref="D56">
    <cfRule type="expression" priority="49" aboveAverage="0" equalAverage="0" bottom="0" percent="0" rank="0" text="" dxfId="5">
      <formula>COUNTA(C57:C62)=6</formula>
    </cfRule>
  </conditionalFormatting>
  <conditionalFormatting sqref="A64:E69">
    <cfRule type="expression" priority="50" aboveAverage="0" equalAverage="0" bottom="0" percent="0" rank="0" text="" dxfId="0">
      <formula>$C$63="No"</formula>
    </cfRule>
  </conditionalFormatting>
  <conditionalFormatting sqref="C64:C69">
    <cfRule type="expression" priority="51" aboveAverage="0" equalAverage="0" bottom="0" percent="0" rank="0" text="" dxfId="1">
      <formula>AND($C$63&lt;&gt;"No",C64="Yes")</formula>
    </cfRule>
    <cfRule type="expression" priority="52" aboveAverage="0" equalAverage="0" bottom="0" percent="0" rank="0" text="" dxfId="2">
      <formula>AND($C$63&lt;&gt;"No",C64="Partially")</formula>
    </cfRule>
    <cfRule type="expression" priority="53" aboveAverage="0" equalAverage="0" bottom="0" percent="0" rank="0" text="" dxfId="3">
      <formula>AND($C$63&lt;&gt;"No",C64="No")</formula>
    </cfRule>
  </conditionalFormatting>
  <conditionalFormatting sqref="E63">
    <cfRule type="expression" priority="54" aboveAverage="0" equalAverage="0" bottom="0" percent="0" rank="0" text="" dxfId="4">
      <formula>$C$63="No"</formula>
    </cfRule>
  </conditionalFormatting>
  <conditionalFormatting sqref="D63">
    <cfRule type="expression" priority="55" aboveAverage="0" equalAverage="0" bottom="0" percent="0" rank="0" text="" dxfId="5">
      <formula>COUNTA(C64:C69)=6</formula>
    </cfRule>
  </conditionalFormatting>
  <conditionalFormatting sqref="A71:E76">
    <cfRule type="expression" priority="56" aboveAverage="0" equalAverage="0" bottom="0" percent="0" rank="0" text="" dxfId="0">
      <formula>$C$70="No"</formula>
    </cfRule>
  </conditionalFormatting>
  <conditionalFormatting sqref="C71:C76">
    <cfRule type="expression" priority="57" aboveAverage="0" equalAverage="0" bottom="0" percent="0" rank="0" text="" dxfId="1">
      <formula>AND($C$70&lt;&gt;"No",C71="Yes")</formula>
    </cfRule>
    <cfRule type="expression" priority="58" aboveAverage="0" equalAverage="0" bottom="0" percent="0" rank="0" text="" dxfId="2">
      <formula>AND($C$70&lt;&gt;"No",C71="Partially")</formula>
    </cfRule>
    <cfRule type="expression" priority="59" aboveAverage="0" equalAverage="0" bottom="0" percent="0" rank="0" text="" dxfId="3">
      <formula>AND($C$70&lt;&gt;"No",C71="No")</formula>
    </cfRule>
  </conditionalFormatting>
  <conditionalFormatting sqref="E70">
    <cfRule type="expression" priority="60" aboveAverage="0" equalAverage="0" bottom="0" percent="0" rank="0" text="" dxfId="4">
      <formula>$C$70="No"</formula>
    </cfRule>
  </conditionalFormatting>
  <conditionalFormatting sqref="D70">
    <cfRule type="expression" priority="61" aboveAverage="0" equalAverage="0" bottom="0" percent="0" rank="0" text="" dxfId="5">
      <formula>COUNTA(C71:C76)=6</formula>
    </cfRule>
  </conditionalFormatting>
  <dataValidations count="2">
    <dataValidation allowBlank="false" error="Select Yes or No." errorStyle="stop" operator="between" showDropDown="false" showErrorMessage="true" showInputMessage="false" sqref="C7 C14 C21 C28 C35 C42 C49 C56 C63 C70" type="list">
      <formula1>"Yes,No"</formula1>
      <formula2>0</formula2>
    </dataValidation>
    <dataValidation allowBlank="true" error="Select from the list." errorStyle="stop" operator="between" showDropDown="false" showErrorMessage="true" showInputMessage="false" sqref="C8:C13 C15:C20 C22:C27 C29:C34 C36:C41 C43:C48 C50:C55 C57:C62 C64:C69 C71:C76" type="list">
      <formula1>"Yes,Partially,No,Not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40"/>
    <col collapsed="false" customWidth="true" hidden="false" outlineLevel="0" max="5" min="4" style="0" width="14"/>
    <col collapsed="false" customWidth="true" hidden="false" outlineLevel="0" max="6" min="6" style="0" width="24"/>
    <col collapsed="false" customWidth="true" hidden="false" outlineLevel="0" max="7" min="7" style="0" width="22"/>
    <col collapsed="false" customWidth="true" hidden="false" outlineLevel="0" max="8" min="8" style="0" width="2"/>
    <col collapsed="false" customWidth="true" hidden="true" outlineLevel="0" max="9" min="9" style="0" width="13"/>
  </cols>
  <sheetData>
    <row r="1" customFormat="false" ht="7.5" hidden="false" customHeight="true" outlineLevel="0" collapsed="false"/>
    <row r="2" customFormat="false" ht="31.5" hidden="false" customHeight="true" outlineLevel="0" collapsed="false">
      <c r="A2" s="1" t="s">
        <v>0</v>
      </c>
      <c r="B2" s="1"/>
      <c r="C2" s="1"/>
      <c r="D2" s="1"/>
      <c r="E2" s="1"/>
      <c r="F2" s="1"/>
      <c r="G2" s="1"/>
      <c r="H2" s="1"/>
    </row>
    <row r="3" customFormat="false" ht="21.75" hidden="false" customHeight="true" outlineLevel="0" collapsed="false">
      <c r="A3" s="2" t="s">
        <v>191</v>
      </c>
      <c r="B3" s="2"/>
      <c r="C3" s="2"/>
      <c r="D3" s="2"/>
      <c r="E3" s="2"/>
      <c r="F3" s="2"/>
      <c r="G3" s="2"/>
      <c r="H3" s="2"/>
    </row>
    <row r="4" customFormat="false" ht="3.75" hidden="false" customHeight="true" outlineLevel="0" collapsed="false">
      <c r="A4" s="3"/>
      <c r="B4" s="3"/>
      <c r="C4" s="3"/>
      <c r="D4" s="3"/>
      <c r="E4" s="3"/>
      <c r="F4" s="3"/>
      <c r="G4" s="3"/>
      <c r="H4" s="3"/>
    </row>
    <row r="6" customFormat="false" ht="15" hidden="false" customHeight="false" outlineLevel="0" collapsed="false">
      <c r="B6" s="33" t="s">
        <v>192</v>
      </c>
      <c r="C6" s="33"/>
      <c r="D6" s="34" t="str">
        <f aca="false">IF(About!C9="","-",About!C9)</f>
        <v>-</v>
      </c>
      <c r="E6" s="34"/>
      <c r="F6" s="34"/>
      <c r="G6" s="34"/>
    </row>
    <row r="7" customFormat="false" ht="15" hidden="false" customHeight="false" outlineLevel="0" collapsed="false">
      <c r="B7" s="33" t="s">
        <v>193</v>
      </c>
      <c r="C7" s="33"/>
      <c r="D7" s="35" t="str">
        <f aca="false">IF(About!C12="","-",About!C12)</f>
        <v>-</v>
      </c>
      <c r="E7" s="35"/>
      <c r="F7" s="35"/>
      <c r="G7" s="35"/>
    </row>
    <row r="9" customFormat="false" ht="24" hidden="false" customHeight="true" outlineLevel="0" collapsed="false">
      <c r="B9" s="36" t="s">
        <v>194</v>
      </c>
      <c r="C9" s="36"/>
      <c r="D9" s="36"/>
      <c r="E9" s="36"/>
      <c r="F9" s="36"/>
      <c r="G9" s="36"/>
    </row>
    <row r="10" customFormat="false" ht="33.75" hidden="false" customHeight="true" outlineLevel="0" collapsed="false">
      <c r="B10" s="37" t="str">
        <f aca="false">IF(SUM(Calc!I2:I61)=0,"☆☆☆☆☆",REPT("★",MAX(1,ROUND((SUM(Calc!H2:H61)/SUM(Calc!I2:I61))*5,0)))&amp;REPT("☆",5-MAX(1,ROUND((SUM(Calc!H2:H61)/SUM(Calc!I2:I61))*5,0))))</f>
        <v>☆☆☆☆☆</v>
      </c>
      <c r="C10" s="37"/>
      <c r="D10" s="37"/>
      <c r="E10" s="37"/>
      <c r="F10" s="37"/>
      <c r="G10" s="37"/>
    </row>
    <row r="11" customFormat="false" ht="33.75" hidden="false" customHeight="true" outlineLevel="0" collapsed="false">
      <c r="B11" s="37"/>
      <c r="C11" s="37"/>
      <c r="D11" s="37"/>
      <c r="E11" s="37"/>
      <c r="F11" s="37"/>
      <c r="G11" s="37"/>
    </row>
    <row r="12" customFormat="false" ht="27.75" hidden="false" customHeight="true" outlineLevel="0" collapsed="false">
      <c r="B12" s="38" t="str">
        <f aca="false">IF(SUM(Calc!I2:I61)=0,"Assessment not yet started",IF((SUM(Calc!H2:H61)/SUM(Calc!I2:I61))&gt;=0.9,"Strong",IF((SUM(Calc!H2:H61)/SUM(Calc!I2:I61))&gt;=0.7,"Good",IF((SUM(Calc!H2:H61)/SUM(Calc!I2:I61))&gt;=0.5,"Needs Improvement",IF((SUM(Calc!H2:H61)/SUM(Calc!I2:I61))&gt;=0.3,"Weak","Critical"))))&amp;"   |   Control Score "&amp;TEXT(SUM(Calc!H2:H61)/SUM(Calc!I2:I61),"0%"))</f>
        <v>Assessment not yet started</v>
      </c>
      <c r="C12" s="38"/>
      <c r="D12" s="38"/>
      <c r="E12" s="38"/>
      <c r="F12" s="38"/>
      <c r="G12" s="38"/>
    </row>
    <row r="14" customFormat="false" ht="19.5" hidden="false" customHeight="true" outlineLevel="0" collapsed="false">
      <c r="B14" s="39" t="s">
        <v>195</v>
      </c>
      <c r="C14" s="39"/>
      <c r="D14" s="39" t="s">
        <v>196</v>
      </c>
      <c r="E14" s="39"/>
      <c r="F14" s="39" t="s">
        <v>197</v>
      </c>
      <c r="G14" s="39"/>
    </row>
    <row r="15" customFormat="false" ht="33.75" hidden="false" customHeight="true" outlineLevel="0" collapsed="false">
      <c r="B15" s="40" t="str">
        <f aca="false">COUNTIF(D19:D28,"Yes")&amp;" of 10"</f>
        <v>10 of 10</v>
      </c>
      <c r="C15" s="40"/>
      <c r="D15" s="40" t="str">
        <f aca="false">COUNTIFS(Calc!E2:E61,"&lt;&gt;No",Calc!F2:F61,"?*")&amp;" of "&amp;COUNTIF(Calc!E2:E61,"&lt;&gt;No")</f>
        <v>0 of 60</v>
      </c>
      <c r="E15" s="40"/>
      <c r="F15" s="41" t="n">
        <f aca="false">SUM(Calc!J2:J61)</f>
        <v>0</v>
      </c>
      <c r="G15" s="41"/>
    </row>
    <row r="17" customFormat="false" ht="15" hidden="false" customHeight="false" outlineLevel="0" collapsed="false">
      <c r="B17" s="42" t="s">
        <v>198</v>
      </c>
      <c r="C17" s="42"/>
      <c r="D17" s="42"/>
      <c r="E17" s="42"/>
      <c r="F17" s="42"/>
      <c r="G17" s="42"/>
    </row>
    <row r="18" customFormat="false" ht="15" hidden="false" customHeight="false" outlineLevel="0" collapsed="false">
      <c r="B18" s="43"/>
      <c r="C18" s="43" t="s">
        <v>199</v>
      </c>
      <c r="D18" s="43" t="s">
        <v>200</v>
      </c>
      <c r="E18" s="43" t="s">
        <v>201</v>
      </c>
      <c r="F18" s="43" t="s">
        <v>202</v>
      </c>
      <c r="G18" s="43" t="s">
        <v>23</v>
      </c>
    </row>
    <row r="19" customFormat="false" ht="25.5" hidden="false" customHeight="true" outlineLevel="0" collapsed="false">
      <c r="B19" s="44" t="s">
        <v>50</v>
      </c>
      <c r="C19" s="45" t="s">
        <v>203</v>
      </c>
      <c r="D19" s="46" t="str">
        <f aca="false">Assessment!C7</f>
        <v>Yes</v>
      </c>
      <c r="E19" s="47" t="str">
        <f aca="false">IF(OR(D19="No",SUMIF(Calc!$B$2:$B$61,"A",Calc!$I$2:$I$61)=0),"-",SUMIF(Calc!$B$2:$B$61,"A",Calc!$H$2:$H$61)/SUMIF(Calc!$B$2:$B$61,"A",Calc!$I$2:$I$61))</f>
        <v>-</v>
      </c>
      <c r="F19" s="48" t="str">
        <f aca="false">IF(D19="No","",IF(E19="-","☆☆☆☆☆",REPT("★",MAX(1,ROUND(E19*5,0)))&amp;REPT("☆",5-MAX(1,ROUND(E19*5,0)))))</f>
        <v>☆☆☆☆☆</v>
      </c>
      <c r="G19" s="46" t="str">
        <f aca="false">IF(D19="No","Not applicable",IF(E19="-","Pending",IF(E19&gt;=0.9,"Strong",IF(E19&gt;=0.7,"Good",IF(E19&gt;=0.5,"Needs Improvement",IF(E19&gt;=0.3,"Weak","Critical"))))))</f>
        <v>Pending</v>
      </c>
      <c r="I19" s="0" t="str">
        <f aca="false">IF(ISNUMBER(E19),E19+ROW()/100000,"")</f>
        <v/>
      </c>
    </row>
    <row r="20" customFormat="false" ht="25.5" hidden="false" customHeight="true" outlineLevel="0" collapsed="false">
      <c r="B20" s="44" t="s">
        <v>65</v>
      </c>
      <c r="C20" s="45" t="s">
        <v>204</v>
      </c>
      <c r="D20" s="46" t="str">
        <f aca="false">Assessment!C14</f>
        <v>Yes</v>
      </c>
      <c r="E20" s="47" t="str">
        <f aca="false">IF(OR(D20="No",SUMIF(Calc!$B$2:$B$61,"B",Calc!$I$2:$I$61)=0),"-",SUMIF(Calc!$B$2:$B$61,"B",Calc!$H$2:$H$61)/SUMIF(Calc!$B$2:$B$61,"B",Calc!$I$2:$I$61))</f>
        <v>-</v>
      </c>
      <c r="F20" s="48" t="str">
        <f aca="false">IF(D20="No","",IF(E20="-","☆☆☆☆☆",REPT("★",MAX(1,ROUND(E20*5,0)))&amp;REPT("☆",5-MAX(1,ROUND(E20*5,0)))))</f>
        <v>☆☆☆☆☆</v>
      </c>
      <c r="G20" s="46" t="str">
        <f aca="false">IF(D20="No","Not applicable",IF(E20="-","Pending",IF(E20&gt;=0.9,"Strong",IF(E20&gt;=0.7,"Good",IF(E20&gt;=0.5,"Needs Improvement",IF(E20&gt;=0.3,"Weak","Critical"))))))</f>
        <v>Pending</v>
      </c>
      <c r="I20" s="0" t="str">
        <f aca="false">IF(ISNUMBER(E20),E20+ROW()/100000,"")</f>
        <v/>
      </c>
    </row>
    <row r="21" customFormat="false" ht="25.5" hidden="false" customHeight="true" outlineLevel="0" collapsed="false">
      <c r="B21" s="44" t="s">
        <v>79</v>
      </c>
      <c r="C21" s="45" t="s">
        <v>205</v>
      </c>
      <c r="D21" s="46" t="str">
        <f aca="false">Assessment!C21</f>
        <v>Yes</v>
      </c>
      <c r="E21" s="47" t="str">
        <f aca="false">IF(OR(D21="No",SUMIF(Calc!$B$2:$B$61,"C",Calc!$I$2:$I$61)=0),"-",SUMIF(Calc!$B$2:$B$61,"C",Calc!$H$2:$H$61)/SUMIF(Calc!$B$2:$B$61,"C",Calc!$I$2:$I$61))</f>
        <v>-</v>
      </c>
      <c r="F21" s="48" t="str">
        <f aca="false">IF(D21="No","",IF(E21="-","☆☆☆☆☆",REPT("★",MAX(1,ROUND(E21*5,0)))&amp;REPT("☆",5-MAX(1,ROUND(E21*5,0)))))</f>
        <v>☆☆☆☆☆</v>
      </c>
      <c r="G21" s="46" t="str">
        <f aca="false">IF(D21="No","Not applicable",IF(E21="-","Pending",IF(E21&gt;=0.9,"Strong",IF(E21&gt;=0.7,"Good",IF(E21&gt;=0.5,"Needs Improvement",IF(E21&gt;=0.3,"Weak","Critical"))))))</f>
        <v>Pending</v>
      </c>
      <c r="I21" s="0" t="str">
        <f aca="false">IF(ISNUMBER(E21),E21+ROW()/100000,"")</f>
        <v/>
      </c>
    </row>
    <row r="22" customFormat="false" ht="25.5" hidden="false" customHeight="true" outlineLevel="0" collapsed="false">
      <c r="B22" s="44" t="s">
        <v>93</v>
      </c>
      <c r="C22" s="45" t="s">
        <v>206</v>
      </c>
      <c r="D22" s="46" t="str">
        <f aca="false">Assessment!C28</f>
        <v>Yes</v>
      </c>
      <c r="E22" s="47" t="str">
        <f aca="false">IF(OR(D22="No",SUMIF(Calc!$B$2:$B$61,"D",Calc!$I$2:$I$61)=0),"-",SUMIF(Calc!$B$2:$B$61,"D",Calc!$H$2:$H$61)/SUMIF(Calc!$B$2:$B$61,"D",Calc!$I$2:$I$61))</f>
        <v>-</v>
      </c>
      <c r="F22" s="48" t="str">
        <f aca="false">IF(D22="No","",IF(E22="-","☆☆☆☆☆",REPT("★",MAX(1,ROUND(E22*5,0)))&amp;REPT("☆",5-MAX(1,ROUND(E22*5,0)))))</f>
        <v>☆☆☆☆☆</v>
      </c>
      <c r="G22" s="46" t="str">
        <f aca="false">IF(D22="No","Not applicable",IF(E22="-","Pending",IF(E22&gt;=0.9,"Strong",IF(E22&gt;=0.7,"Good",IF(E22&gt;=0.5,"Needs Improvement",IF(E22&gt;=0.3,"Weak","Critical"))))))</f>
        <v>Pending</v>
      </c>
      <c r="I22" s="0" t="str">
        <f aca="false">IF(ISNUMBER(E22),E22+ROW()/100000,"")</f>
        <v/>
      </c>
    </row>
    <row r="23" customFormat="false" ht="25.5" hidden="false" customHeight="true" outlineLevel="0" collapsed="false">
      <c r="B23" s="44" t="s">
        <v>107</v>
      </c>
      <c r="C23" s="45" t="s">
        <v>207</v>
      </c>
      <c r="D23" s="46" t="str">
        <f aca="false">Assessment!C35</f>
        <v>Yes</v>
      </c>
      <c r="E23" s="47" t="str">
        <f aca="false">IF(OR(D23="No",SUMIF(Calc!$B$2:$B$61,"E",Calc!$I$2:$I$61)=0),"-",SUMIF(Calc!$B$2:$B$61,"E",Calc!$H$2:$H$61)/SUMIF(Calc!$B$2:$B$61,"E",Calc!$I$2:$I$61))</f>
        <v>-</v>
      </c>
      <c r="F23" s="48" t="str">
        <f aca="false">IF(D23="No","",IF(E23="-","☆☆☆☆☆",REPT("★",MAX(1,ROUND(E23*5,0)))&amp;REPT("☆",5-MAX(1,ROUND(E23*5,0)))))</f>
        <v>☆☆☆☆☆</v>
      </c>
      <c r="G23" s="46" t="str">
        <f aca="false">IF(D23="No","Not applicable",IF(E23="-","Pending",IF(E23&gt;=0.9,"Strong",IF(E23&gt;=0.7,"Good",IF(E23&gt;=0.5,"Needs Improvement",IF(E23&gt;=0.3,"Weak","Critical"))))))</f>
        <v>Pending</v>
      </c>
      <c r="I23" s="0" t="str">
        <f aca="false">IF(ISNUMBER(E23),E23+ROW()/100000,"")</f>
        <v/>
      </c>
    </row>
    <row r="24" customFormat="false" ht="25.5" hidden="false" customHeight="true" outlineLevel="0" collapsed="false">
      <c r="B24" s="44" t="s">
        <v>121</v>
      </c>
      <c r="C24" s="45" t="s">
        <v>208</v>
      </c>
      <c r="D24" s="46" t="str">
        <f aca="false">Assessment!C42</f>
        <v>Yes</v>
      </c>
      <c r="E24" s="47" t="str">
        <f aca="false">IF(OR(D24="No",SUMIF(Calc!$B$2:$B$61,"F",Calc!$I$2:$I$61)=0),"-",SUMIF(Calc!$B$2:$B$61,"F",Calc!$H$2:$H$61)/SUMIF(Calc!$B$2:$B$61,"F",Calc!$I$2:$I$61))</f>
        <v>-</v>
      </c>
      <c r="F24" s="48" t="str">
        <f aca="false">IF(D24="No","",IF(E24="-","☆☆☆☆☆",REPT("★",MAX(1,ROUND(E24*5,0)))&amp;REPT("☆",5-MAX(1,ROUND(E24*5,0)))))</f>
        <v>☆☆☆☆☆</v>
      </c>
      <c r="G24" s="46" t="str">
        <f aca="false">IF(D24="No","Not applicable",IF(E24="-","Pending",IF(E24&gt;=0.9,"Strong",IF(E24&gt;=0.7,"Good",IF(E24&gt;=0.5,"Needs Improvement",IF(E24&gt;=0.3,"Weak","Critical"))))))</f>
        <v>Pending</v>
      </c>
      <c r="I24" s="0" t="str">
        <f aca="false">IF(ISNUMBER(E24),E24+ROW()/100000,"")</f>
        <v/>
      </c>
    </row>
    <row r="25" customFormat="false" ht="25.5" hidden="false" customHeight="true" outlineLevel="0" collapsed="false">
      <c r="B25" s="44" t="s">
        <v>135</v>
      </c>
      <c r="C25" s="45" t="s">
        <v>209</v>
      </c>
      <c r="D25" s="46" t="str">
        <f aca="false">Assessment!C49</f>
        <v>Yes</v>
      </c>
      <c r="E25" s="47" t="str">
        <f aca="false">IF(OR(D25="No",SUMIF(Calc!$B$2:$B$61,"G",Calc!$I$2:$I$61)=0),"-",SUMIF(Calc!$B$2:$B$61,"G",Calc!$H$2:$H$61)/SUMIF(Calc!$B$2:$B$61,"G",Calc!$I$2:$I$61))</f>
        <v>-</v>
      </c>
      <c r="F25" s="48" t="str">
        <f aca="false">IF(D25="No","",IF(E25="-","☆☆☆☆☆",REPT("★",MAX(1,ROUND(E25*5,0)))&amp;REPT("☆",5-MAX(1,ROUND(E25*5,0)))))</f>
        <v>☆☆☆☆☆</v>
      </c>
      <c r="G25" s="46" t="str">
        <f aca="false">IF(D25="No","Not applicable",IF(E25="-","Pending",IF(E25&gt;=0.9,"Strong",IF(E25&gt;=0.7,"Good",IF(E25&gt;=0.5,"Needs Improvement",IF(E25&gt;=0.3,"Weak","Critical"))))))</f>
        <v>Pending</v>
      </c>
      <c r="I25" s="0" t="str">
        <f aca="false">IF(ISNUMBER(E25),E25+ROW()/100000,"")</f>
        <v/>
      </c>
    </row>
    <row r="26" customFormat="false" ht="25.5" hidden="false" customHeight="true" outlineLevel="0" collapsed="false">
      <c r="B26" s="44" t="s">
        <v>149</v>
      </c>
      <c r="C26" s="45" t="s">
        <v>210</v>
      </c>
      <c r="D26" s="46" t="str">
        <f aca="false">Assessment!C56</f>
        <v>Yes</v>
      </c>
      <c r="E26" s="47" t="str">
        <f aca="false">IF(OR(D26="No",SUMIF(Calc!$B$2:$B$61,"H",Calc!$I$2:$I$61)=0),"-",SUMIF(Calc!$B$2:$B$61,"H",Calc!$H$2:$H$61)/SUMIF(Calc!$B$2:$B$61,"H",Calc!$I$2:$I$61))</f>
        <v>-</v>
      </c>
      <c r="F26" s="48" t="str">
        <f aca="false">IF(D26="No","",IF(E26="-","☆☆☆☆☆",REPT("★",MAX(1,ROUND(E26*5,0)))&amp;REPT("☆",5-MAX(1,ROUND(E26*5,0)))))</f>
        <v>☆☆☆☆☆</v>
      </c>
      <c r="G26" s="46" t="str">
        <f aca="false">IF(D26="No","Not applicable",IF(E26="-","Pending",IF(E26&gt;=0.9,"Strong",IF(E26&gt;=0.7,"Good",IF(E26&gt;=0.5,"Needs Improvement",IF(E26&gt;=0.3,"Weak","Critical"))))))</f>
        <v>Pending</v>
      </c>
      <c r="I26" s="0" t="str">
        <f aca="false">IF(ISNUMBER(E26),E26+ROW()/100000,"")</f>
        <v/>
      </c>
    </row>
    <row r="27" customFormat="false" ht="25.5" hidden="false" customHeight="true" outlineLevel="0" collapsed="false">
      <c r="B27" s="44" t="s">
        <v>163</v>
      </c>
      <c r="C27" s="45" t="s">
        <v>211</v>
      </c>
      <c r="D27" s="46" t="str">
        <f aca="false">Assessment!C63</f>
        <v>Yes</v>
      </c>
      <c r="E27" s="47" t="str">
        <f aca="false">IF(OR(D27="No",SUMIF(Calc!$B$2:$B$61,"I",Calc!$I$2:$I$61)=0),"-",SUMIF(Calc!$B$2:$B$61,"I",Calc!$H$2:$H$61)/SUMIF(Calc!$B$2:$B$61,"I",Calc!$I$2:$I$61))</f>
        <v>-</v>
      </c>
      <c r="F27" s="48" t="str">
        <f aca="false">IF(D27="No","",IF(E27="-","☆☆☆☆☆",REPT("★",MAX(1,ROUND(E27*5,0)))&amp;REPT("☆",5-MAX(1,ROUND(E27*5,0)))))</f>
        <v>☆☆☆☆☆</v>
      </c>
      <c r="G27" s="46" t="str">
        <f aca="false">IF(D27="No","Not applicable",IF(E27="-","Pending",IF(E27&gt;=0.9,"Strong",IF(E27&gt;=0.7,"Good",IF(E27&gt;=0.5,"Needs Improvement",IF(E27&gt;=0.3,"Weak","Critical"))))))</f>
        <v>Pending</v>
      </c>
      <c r="I27" s="0" t="str">
        <f aca="false">IF(ISNUMBER(E27),E27+ROW()/100000,"")</f>
        <v/>
      </c>
    </row>
    <row r="28" customFormat="false" ht="25.5" hidden="false" customHeight="true" outlineLevel="0" collapsed="false">
      <c r="B28" s="44" t="s">
        <v>177</v>
      </c>
      <c r="C28" s="45" t="s">
        <v>212</v>
      </c>
      <c r="D28" s="46" t="str">
        <f aca="false">Assessment!C70</f>
        <v>Yes</v>
      </c>
      <c r="E28" s="47" t="str">
        <f aca="false">IF(OR(D28="No",SUMIF(Calc!$B$2:$B$61,"J",Calc!$I$2:$I$61)=0),"-",SUMIF(Calc!$B$2:$B$61,"J",Calc!$H$2:$H$61)/SUMIF(Calc!$B$2:$B$61,"J",Calc!$I$2:$I$61))</f>
        <v>-</v>
      </c>
      <c r="F28" s="48" t="str">
        <f aca="false">IF(D28="No","",IF(E28="-","☆☆☆☆☆",REPT("★",MAX(1,ROUND(E28*5,0)))&amp;REPT("☆",5-MAX(1,ROUND(E28*5,0)))))</f>
        <v>☆☆☆☆☆</v>
      </c>
      <c r="G28" s="46" t="str">
        <f aca="false">IF(D28="No","Not applicable",IF(E28="-","Pending",IF(E28&gt;=0.9,"Strong",IF(E28&gt;=0.7,"Good",IF(E28&gt;=0.5,"Needs Improvement",IF(E28&gt;=0.3,"Weak","Critical"))))))</f>
        <v>Pending</v>
      </c>
      <c r="I28" s="0" t="str">
        <f aca="false">IF(ISNUMBER(E28),E28+ROW()/100000,"")</f>
        <v/>
      </c>
    </row>
    <row r="30" customFormat="false" ht="15" hidden="false" customHeight="false" outlineLevel="0" collapsed="false">
      <c r="B30" s="42" t="s">
        <v>213</v>
      </c>
      <c r="C30" s="42"/>
      <c r="D30" s="42"/>
      <c r="E30" s="42"/>
      <c r="F30" s="42"/>
      <c r="G30" s="42"/>
    </row>
    <row r="31" customFormat="false" ht="25.5" hidden="false" customHeight="true" outlineLevel="0" collapsed="false">
      <c r="B31" s="49" t="str">
        <f aca="false">IF(COUNT($I$19:$I$28)&lt;1,"",1)</f>
        <v/>
      </c>
      <c r="C31" s="50" t="str">
        <f aca="false">IF(B31="","",INDEX($C$19:$C$28,MATCH(SMALL($I$19:$I$28,1),$I$19:$I$28,0)))</f>
        <v/>
      </c>
      <c r="D31" s="50"/>
      <c r="E31" s="50"/>
      <c r="F31" s="51" t="str">
        <f aca="false">IF(B31="","",INDEX($F$19:$F$28,MATCH(SMALL($I$19:$I$28,1),$I$19:$I$28,0)))</f>
        <v/>
      </c>
      <c r="G31" s="52" t="str">
        <f aca="false">IF(B31="","",INDEX($G$19:$G$28,MATCH(SMALL($I$19:$I$28,1),$I$19:$I$28,0)))</f>
        <v/>
      </c>
    </row>
    <row r="32" customFormat="false" ht="25.5" hidden="false" customHeight="true" outlineLevel="0" collapsed="false">
      <c r="B32" s="49" t="str">
        <f aca="false">IF(COUNT($I$19:$I$28)&lt;2,"",2)</f>
        <v/>
      </c>
      <c r="C32" s="50" t="str">
        <f aca="false">IF(B32="","",INDEX($C$19:$C$28,MATCH(SMALL($I$19:$I$28,2),$I$19:$I$28,0)))</f>
        <v/>
      </c>
      <c r="D32" s="50"/>
      <c r="E32" s="50"/>
      <c r="F32" s="51" t="str">
        <f aca="false">IF(B32="","",INDEX($F$19:$F$28,MATCH(SMALL($I$19:$I$28,2),$I$19:$I$28,0)))</f>
        <v/>
      </c>
      <c r="G32" s="52" t="str">
        <f aca="false">IF(B32="","",INDEX($G$19:$G$28,MATCH(SMALL($I$19:$I$28,2),$I$19:$I$28,0)))</f>
        <v/>
      </c>
    </row>
    <row r="33" customFormat="false" ht="25.5" hidden="false" customHeight="true" outlineLevel="0" collapsed="false">
      <c r="B33" s="49" t="str">
        <f aca="false">IF(COUNT($I$19:$I$28)&lt;3,"",3)</f>
        <v/>
      </c>
      <c r="C33" s="50" t="str">
        <f aca="false">IF(B33="","",INDEX($C$19:$C$28,MATCH(SMALL($I$19:$I$28,3),$I$19:$I$28,0)))</f>
        <v/>
      </c>
      <c r="D33" s="50"/>
      <c r="E33" s="50"/>
      <c r="F33" s="51" t="str">
        <f aca="false">IF(B33="","",INDEX($F$19:$F$28,MATCH(SMALL($I$19:$I$28,3),$I$19:$I$28,0)))</f>
        <v/>
      </c>
      <c r="G33" s="52" t="str">
        <f aca="false">IF(B33="","",INDEX($G$19:$G$28,MATCH(SMALL($I$19:$I$28,3),$I$19:$I$28,0)))</f>
        <v/>
      </c>
    </row>
    <row r="35" customFormat="false" ht="19.5" hidden="false" customHeight="true" outlineLevel="0" collapsed="false">
      <c r="B35" s="23" t="s">
        <v>214</v>
      </c>
      <c r="C35" s="23"/>
      <c r="D35" s="23"/>
      <c r="E35" s="23"/>
      <c r="F35" s="23"/>
      <c r="G35" s="23"/>
    </row>
    <row r="36" customFormat="false" ht="19.5" hidden="false" customHeight="true" outlineLevel="0" collapsed="false">
      <c r="B36" s="23"/>
      <c r="C36" s="23"/>
      <c r="D36" s="23"/>
      <c r="E36" s="23"/>
      <c r="F36" s="23"/>
      <c r="G36" s="23"/>
    </row>
    <row r="37" customFormat="false" ht="19.5" hidden="false" customHeight="true" outlineLevel="0" collapsed="false">
      <c r="B37" s="23"/>
      <c r="C37" s="23"/>
      <c r="D37" s="23"/>
      <c r="E37" s="23"/>
      <c r="F37" s="23"/>
      <c r="G37" s="23"/>
    </row>
  </sheetData>
  <sheetProtection sheet="true" formatColumns="false" formatRows="false"/>
  <mergeCells count="22">
    <mergeCell ref="A2:H2"/>
    <mergeCell ref="A3:H3"/>
    <mergeCell ref="A4:H4"/>
    <mergeCell ref="B6:C6"/>
    <mergeCell ref="D6:G6"/>
    <mergeCell ref="B7:C7"/>
    <mergeCell ref="D7:G7"/>
    <mergeCell ref="B9:G9"/>
    <mergeCell ref="B10:G11"/>
    <mergeCell ref="B12:G12"/>
    <mergeCell ref="B14:C14"/>
    <mergeCell ref="D14:E14"/>
    <mergeCell ref="F14:G14"/>
    <mergeCell ref="B15:C15"/>
    <mergeCell ref="D15:E15"/>
    <mergeCell ref="F15:G15"/>
    <mergeCell ref="B17:G17"/>
    <mergeCell ref="B30:G30"/>
    <mergeCell ref="C31:E31"/>
    <mergeCell ref="C32:E32"/>
    <mergeCell ref="C33:E33"/>
    <mergeCell ref="B35:G37"/>
  </mergeCells>
  <conditionalFormatting sqref="F15">
    <cfRule type="cellIs" priority="2" operator="greaterThan" aboveAverage="0" equalAverage="0" bottom="0" percent="0" rank="0" text="" dxfId="6">
      <formula>0</formula>
    </cfRule>
  </conditionalFormatting>
  <conditionalFormatting sqref="G19:G28">
    <cfRule type="cellIs" priority="3" operator="equal" aboveAverage="0" equalAverage="0" bottom="0" percent="0" rank="0" text="" dxfId="7">
      <formula>"Strong"</formula>
    </cfRule>
    <cfRule type="cellIs" priority="4" operator="equal" aboveAverage="0" equalAverage="0" bottom="0" percent="0" rank="0" text="" dxfId="8">
      <formula>"Good"</formula>
    </cfRule>
    <cfRule type="cellIs" priority="5" operator="equal" aboveAverage="0" equalAverage="0" bottom="0" percent="0" rank="0" text="" dxfId="9">
      <formula>"Needs Improvement"</formula>
    </cfRule>
    <cfRule type="cellIs" priority="6" operator="equal" aboveAverage="0" equalAverage="0" bottom="0" percent="0" rank="0" text="" dxfId="10">
      <formula>"Weak"</formula>
    </cfRule>
    <cfRule type="cellIs" priority="7" operator="equal" aboveAverage="0" equalAverage="0" bottom="0" percent="0" rank="0" text="" dxfId="11">
      <formula>"Critical"</formula>
    </cfRule>
  </conditionalFormatting>
  <conditionalFormatting sqref="B12">
    <cfRule type="expression" priority="8" aboveAverage="0" equalAverage="0" bottom="0" percent="0" rank="0" text="" dxfId="1">
      <formula>LEFT($B$12,6)="Strong"</formula>
    </cfRule>
    <cfRule type="expression" priority="9" aboveAverage="0" equalAverage="0" bottom="0" percent="0" rank="0" text="" dxfId="12">
      <formula>LEFT($B$12,4)="Good"</formula>
    </cfRule>
    <cfRule type="expression" priority="10" aboveAverage="0" equalAverage="0" bottom="0" percent="0" rank="0" text="" dxfId="2">
      <formula>LEFT($B$12,17)="Needs Improvement"</formula>
    </cfRule>
    <cfRule type="expression" priority="11" aboveAverage="0" equalAverage="0" bottom="0" percent="0" rank="0" text="" dxfId="13">
      <formula>LEFT($B$12,4)="Weak"</formula>
    </cfRule>
    <cfRule type="expression" priority="12" aboveAverage="0" equalAverage="0" bottom="0" percent="0" rank="0" text="" dxfId="3">
      <formula>LEFT($B$12,8)="Critical"</formula>
    </cfRule>
  </conditionalFormatting>
  <conditionalFormatting sqref="B19:G28">
    <cfRule type="expression" priority="13" aboveAverage="0" equalAverage="0" bottom="0" percent="0" rank="0" text="" dxfId="14">
      <formula>$D19="No"</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45</v>
      </c>
      <c r="B1" s="0" t="s">
        <v>215</v>
      </c>
      <c r="C1" s="0" t="s">
        <v>216</v>
      </c>
      <c r="D1" s="0" t="s">
        <v>217</v>
      </c>
      <c r="E1" s="0" t="s">
        <v>218</v>
      </c>
      <c r="F1" s="0" t="s">
        <v>219</v>
      </c>
      <c r="G1" s="0" t="s">
        <v>220</v>
      </c>
      <c r="H1" s="0" t="s">
        <v>201</v>
      </c>
      <c r="I1" s="0" t="s">
        <v>221</v>
      </c>
      <c r="J1" s="0" t="s">
        <v>222</v>
      </c>
    </row>
    <row r="2" customFormat="false" ht="15" hidden="false" customHeight="false" outlineLevel="0" collapsed="false">
      <c r="A2" s="0" t="str">
        <f aca="false">Assessment!A8</f>
        <v>A1</v>
      </c>
      <c r="B2" s="0" t="s">
        <v>50</v>
      </c>
      <c r="C2" s="0" t="s">
        <v>223</v>
      </c>
      <c r="D2" s="0" t="n">
        <v>3</v>
      </c>
      <c r="E2" s="0" t="str">
        <f aca="false">Assessment!$C$7</f>
        <v>Yes</v>
      </c>
      <c r="F2" s="0" t="str">
        <f aca="false">IF(Assessment!C8="","",Assessment!C8)</f>
        <v/>
      </c>
      <c r="G2" s="0" t="str">
        <f aca="false">IF(OR(E2="No",F2="",F2="Not Applicable"),"",IF(F2="Yes",1,IF(F2="Partially",0.5,0)))</f>
        <v/>
      </c>
      <c r="H2" s="0" t="n">
        <f aca="false">IF(G2="",0,D2*G2)</f>
        <v>0</v>
      </c>
      <c r="I2" s="0" t="n">
        <f aca="false">IF(G2="",0,D2)</f>
        <v>0</v>
      </c>
      <c r="J2" s="0" t="n">
        <f aca="false">IF(AND(E2&lt;&gt;"No",C2="High",F2="No"),1,0)</f>
        <v>0</v>
      </c>
    </row>
    <row r="3" customFormat="false" ht="15" hidden="false" customHeight="false" outlineLevel="0" collapsed="false">
      <c r="A3" s="0" t="str">
        <f aca="false">Assessment!A9</f>
        <v>A2</v>
      </c>
      <c r="B3" s="0" t="s">
        <v>50</v>
      </c>
      <c r="C3" s="0" t="s">
        <v>224</v>
      </c>
      <c r="D3" s="0" t="n">
        <v>2</v>
      </c>
      <c r="E3" s="0" t="str">
        <f aca="false">Assessment!$C$7</f>
        <v>Yes</v>
      </c>
      <c r="F3" s="0" t="str">
        <f aca="false">IF(Assessment!C9="","",Assessment!C9)</f>
        <v/>
      </c>
      <c r="G3" s="0" t="str">
        <f aca="false">IF(OR(E3="No",F3="",F3="Not Applicable"),"",IF(F3="Yes",1,IF(F3="Partially",0.5,0)))</f>
        <v/>
      </c>
      <c r="H3" s="0" t="n">
        <f aca="false">IF(G3="",0,D3*G3)</f>
        <v>0</v>
      </c>
      <c r="I3" s="0" t="n">
        <f aca="false">IF(G3="",0,D3)</f>
        <v>0</v>
      </c>
      <c r="J3" s="0" t="n">
        <f aca="false">IF(AND(E3&lt;&gt;"No",C3="High",F3="No"),1,0)</f>
        <v>0</v>
      </c>
    </row>
    <row r="4" customFormat="false" ht="15" hidden="false" customHeight="false" outlineLevel="0" collapsed="false">
      <c r="A4" s="0" t="str">
        <f aca="false">Assessment!A10</f>
        <v>A3</v>
      </c>
      <c r="B4" s="0" t="s">
        <v>50</v>
      </c>
      <c r="C4" s="0" t="s">
        <v>223</v>
      </c>
      <c r="D4" s="0" t="n">
        <v>3</v>
      </c>
      <c r="E4" s="0" t="str">
        <f aca="false">Assessment!$C$7</f>
        <v>Yes</v>
      </c>
      <c r="F4" s="0" t="str">
        <f aca="false">IF(Assessment!C10="","",Assessment!C10)</f>
        <v/>
      </c>
      <c r="G4" s="0" t="str">
        <f aca="false">IF(OR(E4="No",F4="",F4="Not Applicable"),"",IF(F4="Yes",1,IF(F4="Partially",0.5,0)))</f>
        <v/>
      </c>
      <c r="H4" s="0" t="n">
        <f aca="false">IF(G4="",0,D4*G4)</f>
        <v>0</v>
      </c>
      <c r="I4" s="0" t="n">
        <f aca="false">IF(G4="",0,D4)</f>
        <v>0</v>
      </c>
      <c r="J4" s="0" t="n">
        <f aca="false">IF(AND(E4&lt;&gt;"No",C4="High",F4="No"),1,0)</f>
        <v>0</v>
      </c>
    </row>
    <row r="5" customFormat="false" ht="15" hidden="false" customHeight="false" outlineLevel="0" collapsed="false">
      <c r="A5" s="0" t="str">
        <f aca="false">Assessment!A11</f>
        <v>A4</v>
      </c>
      <c r="B5" s="0" t="s">
        <v>50</v>
      </c>
      <c r="C5" s="0" t="s">
        <v>224</v>
      </c>
      <c r="D5" s="0" t="n">
        <v>2</v>
      </c>
      <c r="E5" s="0" t="str">
        <f aca="false">Assessment!$C$7</f>
        <v>Yes</v>
      </c>
      <c r="F5" s="0" t="str">
        <f aca="false">IF(Assessment!C11="","",Assessment!C11)</f>
        <v/>
      </c>
      <c r="G5" s="0" t="str">
        <f aca="false">IF(OR(E5="No",F5="",F5="Not Applicable"),"",IF(F5="Yes",1,IF(F5="Partially",0.5,0)))</f>
        <v/>
      </c>
      <c r="H5" s="0" t="n">
        <f aca="false">IF(G5="",0,D5*G5)</f>
        <v>0</v>
      </c>
      <c r="I5" s="0" t="n">
        <f aca="false">IF(G5="",0,D5)</f>
        <v>0</v>
      </c>
      <c r="J5" s="0" t="n">
        <f aca="false">IF(AND(E5&lt;&gt;"No",C5="High",F5="No"),1,0)</f>
        <v>0</v>
      </c>
    </row>
    <row r="6" customFormat="false" ht="15" hidden="false" customHeight="false" outlineLevel="0" collapsed="false">
      <c r="A6" s="0" t="str">
        <f aca="false">Assessment!A12</f>
        <v>A5</v>
      </c>
      <c r="B6" s="0" t="s">
        <v>50</v>
      </c>
      <c r="C6" s="0" t="s">
        <v>224</v>
      </c>
      <c r="D6" s="0" t="n">
        <v>2</v>
      </c>
      <c r="E6" s="0" t="str">
        <f aca="false">Assessment!$C$7</f>
        <v>Yes</v>
      </c>
      <c r="F6" s="0" t="str">
        <f aca="false">IF(Assessment!C12="","",Assessment!C12)</f>
        <v/>
      </c>
      <c r="G6" s="0" t="str">
        <f aca="false">IF(OR(E6="No",F6="",F6="Not Applicable"),"",IF(F6="Yes",1,IF(F6="Partially",0.5,0)))</f>
        <v/>
      </c>
      <c r="H6" s="0" t="n">
        <f aca="false">IF(G6="",0,D6*G6)</f>
        <v>0</v>
      </c>
      <c r="I6" s="0" t="n">
        <f aca="false">IF(G6="",0,D6)</f>
        <v>0</v>
      </c>
      <c r="J6" s="0" t="n">
        <f aca="false">IF(AND(E6&lt;&gt;"No",C6="High",F6="No"),1,0)</f>
        <v>0</v>
      </c>
    </row>
    <row r="7" customFormat="false" ht="15" hidden="false" customHeight="false" outlineLevel="0" collapsed="false">
      <c r="A7" s="0" t="str">
        <f aca="false">Assessment!A13</f>
        <v>A6</v>
      </c>
      <c r="B7" s="0" t="s">
        <v>50</v>
      </c>
      <c r="C7" s="0" t="s">
        <v>223</v>
      </c>
      <c r="D7" s="0" t="n">
        <v>3</v>
      </c>
      <c r="E7" s="0" t="str">
        <f aca="false">Assessment!$C$7</f>
        <v>Yes</v>
      </c>
      <c r="F7" s="0" t="str">
        <f aca="false">IF(Assessment!C13="","",Assessment!C13)</f>
        <v/>
      </c>
      <c r="G7" s="0" t="str">
        <f aca="false">IF(OR(E7="No",F7="",F7="Not Applicable"),"",IF(F7="Yes",1,IF(F7="Partially",0.5,0)))</f>
        <v/>
      </c>
      <c r="H7" s="0" t="n">
        <f aca="false">IF(G7="",0,D7*G7)</f>
        <v>0</v>
      </c>
      <c r="I7" s="0" t="n">
        <f aca="false">IF(G7="",0,D7)</f>
        <v>0</v>
      </c>
      <c r="J7" s="0" t="n">
        <f aca="false">IF(AND(E7&lt;&gt;"No",C7="High",F7="No"),1,0)</f>
        <v>0</v>
      </c>
    </row>
    <row r="8" customFormat="false" ht="15" hidden="false" customHeight="false" outlineLevel="0" collapsed="false">
      <c r="A8" s="0" t="str">
        <f aca="false">Assessment!A15</f>
        <v>B1</v>
      </c>
      <c r="B8" s="0" t="s">
        <v>65</v>
      </c>
      <c r="C8" s="0" t="s">
        <v>223</v>
      </c>
      <c r="D8" s="0" t="n">
        <v>3</v>
      </c>
      <c r="E8" s="0" t="str">
        <f aca="false">Assessment!$C$14</f>
        <v>Yes</v>
      </c>
      <c r="F8" s="0" t="str">
        <f aca="false">IF(Assessment!C15="","",Assessment!C15)</f>
        <v/>
      </c>
      <c r="G8" s="0" t="str">
        <f aca="false">IF(OR(E8="No",F8="",F8="Not Applicable"),"",IF(F8="Yes",1,IF(F8="Partially",0.5,0)))</f>
        <v/>
      </c>
      <c r="H8" s="0" t="n">
        <f aca="false">IF(G8="",0,D8*G8)</f>
        <v>0</v>
      </c>
      <c r="I8" s="0" t="n">
        <f aca="false">IF(G8="",0,D8)</f>
        <v>0</v>
      </c>
      <c r="J8" s="0" t="n">
        <f aca="false">IF(AND(E8&lt;&gt;"No",C8="High",F8="No"),1,0)</f>
        <v>0</v>
      </c>
    </row>
    <row r="9" customFormat="false" ht="15" hidden="false" customHeight="false" outlineLevel="0" collapsed="false">
      <c r="A9" s="0" t="str">
        <f aca="false">Assessment!A16</f>
        <v>B2</v>
      </c>
      <c r="B9" s="0" t="s">
        <v>65</v>
      </c>
      <c r="C9" s="0" t="s">
        <v>223</v>
      </c>
      <c r="D9" s="0" t="n">
        <v>3</v>
      </c>
      <c r="E9" s="0" t="str">
        <f aca="false">Assessment!$C$14</f>
        <v>Yes</v>
      </c>
      <c r="F9" s="0" t="str">
        <f aca="false">IF(Assessment!C16="","",Assessment!C16)</f>
        <v/>
      </c>
      <c r="G9" s="0" t="str">
        <f aca="false">IF(OR(E9="No",F9="",F9="Not Applicable"),"",IF(F9="Yes",1,IF(F9="Partially",0.5,0)))</f>
        <v/>
      </c>
      <c r="H9" s="0" t="n">
        <f aca="false">IF(G9="",0,D9*G9)</f>
        <v>0</v>
      </c>
      <c r="I9" s="0" t="n">
        <f aca="false">IF(G9="",0,D9)</f>
        <v>0</v>
      </c>
      <c r="J9" s="0" t="n">
        <f aca="false">IF(AND(E9&lt;&gt;"No",C9="High",F9="No"),1,0)</f>
        <v>0</v>
      </c>
    </row>
    <row r="10" customFormat="false" ht="15" hidden="false" customHeight="false" outlineLevel="0" collapsed="false">
      <c r="A10" s="0" t="str">
        <f aca="false">Assessment!A17</f>
        <v>B3</v>
      </c>
      <c r="B10" s="0" t="s">
        <v>65</v>
      </c>
      <c r="C10" s="0" t="s">
        <v>223</v>
      </c>
      <c r="D10" s="0" t="n">
        <v>3</v>
      </c>
      <c r="E10" s="0" t="str">
        <f aca="false">Assessment!$C$14</f>
        <v>Yes</v>
      </c>
      <c r="F10" s="0" t="str">
        <f aca="false">IF(Assessment!C17="","",Assessment!C17)</f>
        <v/>
      </c>
      <c r="G10" s="0" t="str">
        <f aca="false">IF(OR(E10="No",F10="",F10="Not Applicable"),"",IF(F10="Yes",1,IF(F10="Partially",0.5,0)))</f>
        <v/>
      </c>
      <c r="H10" s="0" t="n">
        <f aca="false">IF(G10="",0,D10*G10)</f>
        <v>0</v>
      </c>
      <c r="I10" s="0" t="n">
        <f aca="false">IF(G10="",0,D10)</f>
        <v>0</v>
      </c>
      <c r="J10" s="0" t="n">
        <f aca="false">IF(AND(E10&lt;&gt;"No",C10="High",F10="No"),1,0)</f>
        <v>0</v>
      </c>
    </row>
    <row r="11" customFormat="false" ht="15" hidden="false" customHeight="false" outlineLevel="0" collapsed="false">
      <c r="A11" s="0" t="str">
        <f aca="false">Assessment!A18</f>
        <v>B4</v>
      </c>
      <c r="B11" s="0" t="s">
        <v>65</v>
      </c>
      <c r="C11" s="0" t="s">
        <v>224</v>
      </c>
      <c r="D11" s="0" t="n">
        <v>2</v>
      </c>
      <c r="E11" s="0" t="str">
        <f aca="false">Assessment!$C$14</f>
        <v>Yes</v>
      </c>
      <c r="F11" s="0" t="str">
        <f aca="false">IF(Assessment!C18="","",Assessment!C18)</f>
        <v/>
      </c>
      <c r="G11" s="0" t="str">
        <f aca="false">IF(OR(E11="No",F11="",F11="Not Applicable"),"",IF(F11="Yes",1,IF(F11="Partially",0.5,0)))</f>
        <v/>
      </c>
      <c r="H11" s="0" t="n">
        <f aca="false">IF(G11="",0,D11*G11)</f>
        <v>0</v>
      </c>
      <c r="I11" s="0" t="n">
        <f aca="false">IF(G11="",0,D11)</f>
        <v>0</v>
      </c>
      <c r="J11" s="0" t="n">
        <f aca="false">IF(AND(E11&lt;&gt;"No",C11="High",F11="No"),1,0)</f>
        <v>0</v>
      </c>
    </row>
    <row r="12" customFormat="false" ht="15" hidden="false" customHeight="false" outlineLevel="0" collapsed="false">
      <c r="A12" s="0" t="str">
        <f aca="false">Assessment!A19</f>
        <v>B5</v>
      </c>
      <c r="B12" s="0" t="s">
        <v>65</v>
      </c>
      <c r="C12" s="0" t="s">
        <v>224</v>
      </c>
      <c r="D12" s="0" t="n">
        <v>2</v>
      </c>
      <c r="E12" s="0" t="str">
        <f aca="false">Assessment!$C$14</f>
        <v>Yes</v>
      </c>
      <c r="F12" s="0" t="str">
        <f aca="false">IF(Assessment!C19="","",Assessment!C19)</f>
        <v/>
      </c>
      <c r="G12" s="0" t="str">
        <f aca="false">IF(OR(E12="No",F12="",F12="Not Applicable"),"",IF(F12="Yes",1,IF(F12="Partially",0.5,0)))</f>
        <v/>
      </c>
      <c r="H12" s="0" t="n">
        <f aca="false">IF(G12="",0,D12*G12)</f>
        <v>0</v>
      </c>
      <c r="I12" s="0" t="n">
        <f aca="false">IF(G12="",0,D12)</f>
        <v>0</v>
      </c>
      <c r="J12" s="0" t="n">
        <f aca="false">IF(AND(E12&lt;&gt;"No",C12="High",F12="No"),1,0)</f>
        <v>0</v>
      </c>
    </row>
    <row r="13" customFormat="false" ht="15" hidden="false" customHeight="false" outlineLevel="0" collapsed="false">
      <c r="A13" s="0" t="str">
        <f aca="false">Assessment!A20</f>
        <v>B6</v>
      </c>
      <c r="B13" s="0" t="s">
        <v>65</v>
      </c>
      <c r="C13" s="0" t="s">
        <v>224</v>
      </c>
      <c r="D13" s="0" t="n">
        <v>2</v>
      </c>
      <c r="E13" s="0" t="str">
        <f aca="false">Assessment!$C$14</f>
        <v>Yes</v>
      </c>
      <c r="F13" s="0" t="str">
        <f aca="false">IF(Assessment!C20="","",Assessment!C20)</f>
        <v/>
      </c>
      <c r="G13" s="0" t="str">
        <f aca="false">IF(OR(E13="No",F13="",F13="Not Applicable"),"",IF(F13="Yes",1,IF(F13="Partially",0.5,0)))</f>
        <v/>
      </c>
      <c r="H13" s="0" t="n">
        <f aca="false">IF(G13="",0,D13*G13)</f>
        <v>0</v>
      </c>
      <c r="I13" s="0" t="n">
        <f aca="false">IF(G13="",0,D13)</f>
        <v>0</v>
      </c>
      <c r="J13" s="0" t="n">
        <f aca="false">IF(AND(E13&lt;&gt;"No",C13="High",F13="No"),1,0)</f>
        <v>0</v>
      </c>
    </row>
    <row r="14" customFormat="false" ht="15" hidden="false" customHeight="false" outlineLevel="0" collapsed="false">
      <c r="A14" s="0" t="str">
        <f aca="false">Assessment!A22</f>
        <v>C1</v>
      </c>
      <c r="B14" s="0" t="s">
        <v>79</v>
      </c>
      <c r="C14" s="0" t="s">
        <v>223</v>
      </c>
      <c r="D14" s="0" t="n">
        <v>3</v>
      </c>
      <c r="E14" s="0" t="str">
        <f aca="false">Assessment!$C$21</f>
        <v>Yes</v>
      </c>
      <c r="F14" s="0" t="str">
        <f aca="false">IF(Assessment!C22="","",Assessment!C22)</f>
        <v/>
      </c>
      <c r="G14" s="0" t="str">
        <f aca="false">IF(OR(E14="No",F14="",F14="Not Applicable"),"",IF(F14="Yes",1,IF(F14="Partially",0.5,0)))</f>
        <v/>
      </c>
      <c r="H14" s="0" t="n">
        <f aca="false">IF(G14="",0,D14*G14)</f>
        <v>0</v>
      </c>
      <c r="I14" s="0" t="n">
        <f aca="false">IF(G14="",0,D14)</f>
        <v>0</v>
      </c>
      <c r="J14" s="0" t="n">
        <f aca="false">IF(AND(E14&lt;&gt;"No",C14="High",F14="No"),1,0)</f>
        <v>0</v>
      </c>
    </row>
    <row r="15" customFormat="false" ht="15" hidden="false" customHeight="false" outlineLevel="0" collapsed="false">
      <c r="A15" s="0" t="str">
        <f aca="false">Assessment!A23</f>
        <v>C2</v>
      </c>
      <c r="B15" s="0" t="s">
        <v>79</v>
      </c>
      <c r="C15" s="0" t="s">
        <v>223</v>
      </c>
      <c r="D15" s="0" t="n">
        <v>3</v>
      </c>
      <c r="E15" s="0" t="str">
        <f aca="false">Assessment!$C$21</f>
        <v>Yes</v>
      </c>
      <c r="F15" s="0" t="str">
        <f aca="false">IF(Assessment!C23="","",Assessment!C23)</f>
        <v/>
      </c>
      <c r="G15" s="0" t="str">
        <f aca="false">IF(OR(E15="No",F15="",F15="Not Applicable"),"",IF(F15="Yes",1,IF(F15="Partially",0.5,0)))</f>
        <v/>
      </c>
      <c r="H15" s="0" t="n">
        <f aca="false">IF(G15="",0,D15*G15)</f>
        <v>0</v>
      </c>
      <c r="I15" s="0" t="n">
        <f aca="false">IF(G15="",0,D15)</f>
        <v>0</v>
      </c>
      <c r="J15" s="0" t="n">
        <f aca="false">IF(AND(E15&lt;&gt;"No",C15="High",F15="No"),1,0)</f>
        <v>0</v>
      </c>
    </row>
    <row r="16" customFormat="false" ht="15" hidden="false" customHeight="false" outlineLevel="0" collapsed="false">
      <c r="A16" s="0" t="str">
        <f aca="false">Assessment!A24</f>
        <v>C3</v>
      </c>
      <c r="B16" s="0" t="s">
        <v>79</v>
      </c>
      <c r="C16" s="0" t="s">
        <v>223</v>
      </c>
      <c r="D16" s="0" t="n">
        <v>3</v>
      </c>
      <c r="E16" s="0" t="str">
        <f aca="false">Assessment!$C$21</f>
        <v>Yes</v>
      </c>
      <c r="F16" s="0" t="str">
        <f aca="false">IF(Assessment!C24="","",Assessment!C24)</f>
        <v/>
      </c>
      <c r="G16" s="0" t="str">
        <f aca="false">IF(OR(E16="No",F16="",F16="Not Applicable"),"",IF(F16="Yes",1,IF(F16="Partially",0.5,0)))</f>
        <v/>
      </c>
      <c r="H16" s="0" t="n">
        <f aca="false">IF(G16="",0,D16*G16)</f>
        <v>0</v>
      </c>
      <c r="I16" s="0" t="n">
        <f aca="false">IF(G16="",0,D16)</f>
        <v>0</v>
      </c>
      <c r="J16" s="0" t="n">
        <f aca="false">IF(AND(E16&lt;&gt;"No",C16="High",F16="No"),1,0)</f>
        <v>0</v>
      </c>
    </row>
    <row r="17" customFormat="false" ht="15" hidden="false" customHeight="false" outlineLevel="0" collapsed="false">
      <c r="A17" s="0" t="str">
        <f aca="false">Assessment!A25</f>
        <v>C4</v>
      </c>
      <c r="B17" s="0" t="s">
        <v>79</v>
      </c>
      <c r="C17" s="0" t="s">
        <v>224</v>
      </c>
      <c r="D17" s="0" t="n">
        <v>2</v>
      </c>
      <c r="E17" s="0" t="str">
        <f aca="false">Assessment!$C$21</f>
        <v>Yes</v>
      </c>
      <c r="F17" s="0" t="str">
        <f aca="false">IF(Assessment!C25="","",Assessment!C25)</f>
        <v/>
      </c>
      <c r="G17" s="0" t="str">
        <f aca="false">IF(OR(E17="No",F17="",F17="Not Applicable"),"",IF(F17="Yes",1,IF(F17="Partially",0.5,0)))</f>
        <v/>
      </c>
      <c r="H17" s="0" t="n">
        <f aca="false">IF(G17="",0,D17*G17)</f>
        <v>0</v>
      </c>
      <c r="I17" s="0" t="n">
        <f aca="false">IF(G17="",0,D17)</f>
        <v>0</v>
      </c>
      <c r="J17" s="0" t="n">
        <f aca="false">IF(AND(E17&lt;&gt;"No",C17="High",F17="No"),1,0)</f>
        <v>0</v>
      </c>
    </row>
    <row r="18" customFormat="false" ht="15" hidden="false" customHeight="false" outlineLevel="0" collapsed="false">
      <c r="A18" s="0" t="str">
        <f aca="false">Assessment!A26</f>
        <v>C5</v>
      </c>
      <c r="B18" s="0" t="s">
        <v>79</v>
      </c>
      <c r="C18" s="0" t="s">
        <v>223</v>
      </c>
      <c r="D18" s="0" t="n">
        <v>3</v>
      </c>
      <c r="E18" s="0" t="str">
        <f aca="false">Assessment!$C$21</f>
        <v>Yes</v>
      </c>
      <c r="F18" s="0" t="str">
        <f aca="false">IF(Assessment!C26="","",Assessment!C26)</f>
        <v/>
      </c>
      <c r="G18" s="0" t="str">
        <f aca="false">IF(OR(E18="No",F18="",F18="Not Applicable"),"",IF(F18="Yes",1,IF(F18="Partially",0.5,0)))</f>
        <v/>
      </c>
      <c r="H18" s="0" t="n">
        <f aca="false">IF(G18="",0,D18*G18)</f>
        <v>0</v>
      </c>
      <c r="I18" s="0" t="n">
        <f aca="false">IF(G18="",0,D18)</f>
        <v>0</v>
      </c>
      <c r="J18" s="0" t="n">
        <f aca="false">IF(AND(E18&lt;&gt;"No",C18="High",F18="No"),1,0)</f>
        <v>0</v>
      </c>
    </row>
    <row r="19" customFormat="false" ht="15" hidden="false" customHeight="false" outlineLevel="0" collapsed="false">
      <c r="A19" s="0" t="str">
        <f aca="false">Assessment!A27</f>
        <v>C6</v>
      </c>
      <c r="B19" s="0" t="s">
        <v>79</v>
      </c>
      <c r="C19" s="0" t="s">
        <v>225</v>
      </c>
      <c r="D19" s="0" t="n">
        <v>1</v>
      </c>
      <c r="E19" s="0" t="str">
        <f aca="false">Assessment!$C$21</f>
        <v>Yes</v>
      </c>
      <c r="F19" s="0" t="str">
        <f aca="false">IF(Assessment!C27="","",Assessment!C27)</f>
        <v/>
      </c>
      <c r="G19" s="0" t="str">
        <f aca="false">IF(OR(E19="No",F19="",F19="Not Applicable"),"",IF(F19="Yes",1,IF(F19="Partially",0.5,0)))</f>
        <v/>
      </c>
      <c r="H19" s="0" t="n">
        <f aca="false">IF(G19="",0,D19*G19)</f>
        <v>0</v>
      </c>
      <c r="I19" s="0" t="n">
        <f aca="false">IF(G19="",0,D19)</f>
        <v>0</v>
      </c>
      <c r="J19" s="0" t="n">
        <f aca="false">IF(AND(E19&lt;&gt;"No",C19="High",F19="No"),1,0)</f>
        <v>0</v>
      </c>
    </row>
    <row r="20" customFormat="false" ht="15" hidden="false" customHeight="false" outlineLevel="0" collapsed="false">
      <c r="A20" s="0" t="str">
        <f aca="false">Assessment!A29</f>
        <v>D1</v>
      </c>
      <c r="B20" s="0" t="s">
        <v>93</v>
      </c>
      <c r="C20" s="0" t="s">
        <v>223</v>
      </c>
      <c r="D20" s="0" t="n">
        <v>3</v>
      </c>
      <c r="E20" s="0" t="str">
        <f aca="false">Assessment!$C$28</f>
        <v>Yes</v>
      </c>
      <c r="F20" s="0" t="str">
        <f aca="false">IF(Assessment!C29="","",Assessment!C29)</f>
        <v/>
      </c>
      <c r="G20" s="0" t="str">
        <f aca="false">IF(OR(E20="No",F20="",F20="Not Applicable"),"",IF(F20="Yes",1,IF(F20="Partially",0.5,0)))</f>
        <v/>
      </c>
      <c r="H20" s="0" t="n">
        <f aca="false">IF(G20="",0,D20*G20)</f>
        <v>0</v>
      </c>
      <c r="I20" s="0" t="n">
        <f aca="false">IF(G20="",0,D20)</f>
        <v>0</v>
      </c>
      <c r="J20" s="0" t="n">
        <f aca="false">IF(AND(E20&lt;&gt;"No",C20="High",F20="No"),1,0)</f>
        <v>0</v>
      </c>
    </row>
    <row r="21" customFormat="false" ht="15" hidden="false" customHeight="false" outlineLevel="0" collapsed="false">
      <c r="A21" s="0" t="str">
        <f aca="false">Assessment!A30</f>
        <v>D2</v>
      </c>
      <c r="B21" s="0" t="s">
        <v>93</v>
      </c>
      <c r="C21" s="0" t="s">
        <v>224</v>
      </c>
      <c r="D21" s="0" t="n">
        <v>2</v>
      </c>
      <c r="E21" s="0" t="str">
        <f aca="false">Assessment!$C$28</f>
        <v>Yes</v>
      </c>
      <c r="F21" s="0" t="str">
        <f aca="false">IF(Assessment!C30="","",Assessment!C30)</f>
        <v/>
      </c>
      <c r="G21" s="0" t="str">
        <f aca="false">IF(OR(E21="No",F21="",F21="Not Applicable"),"",IF(F21="Yes",1,IF(F21="Partially",0.5,0)))</f>
        <v/>
      </c>
      <c r="H21" s="0" t="n">
        <f aca="false">IF(G21="",0,D21*G21)</f>
        <v>0</v>
      </c>
      <c r="I21" s="0" t="n">
        <f aca="false">IF(G21="",0,D21)</f>
        <v>0</v>
      </c>
      <c r="J21" s="0" t="n">
        <f aca="false">IF(AND(E21&lt;&gt;"No",C21="High",F21="No"),1,0)</f>
        <v>0</v>
      </c>
    </row>
    <row r="22" customFormat="false" ht="15" hidden="false" customHeight="false" outlineLevel="0" collapsed="false">
      <c r="A22" s="0" t="str">
        <f aca="false">Assessment!A31</f>
        <v>D3</v>
      </c>
      <c r="B22" s="0" t="s">
        <v>93</v>
      </c>
      <c r="C22" s="0" t="s">
        <v>224</v>
      </c>
      <c r="D22" s="0" t="n">
        <v>2</v>
      </c>
      <c r="E22" s="0" t="str">
        <f aca="false">Assessment!$C$28</f>
        <v>Yes</v>
      </c>
      <c r="F22" s="0" t="str">
        <f aca="false">IF(Assessment!C31="","",Assessment!C31)</f>
        <v/>
      </c>
      <c r="G22" s="0" t="str">
        <f aca="false">IF(OR(E22="No",F22="",F22="Not Applicable"),"",IF(F22="Yes",1,IF(F22="Partially",0.5,0)))</f>
        <v/>
      </c>
      <c r="H22" s="0" t="n">
        <f aca="false">IF(G22="",0,D22*G22)</f>
        <v>0</v>
      </c>
      <c r="I22" s="0" t="n">
        <f aca="false">IF(G22="",0,D22)</f>
        <v>0</v>
      </c>
      <c r="J22" s="0" t="n">
        <f aca="false">IF(AND(E22&lt;&gt;"No",C22="High",F22="No"),1,0)</f>
        <v>0</v>
      </c>
    </row>
    <row r="23" customFormat="false" ht="15" hidden="false" customHeight="false" outlineLevel="0" collapsed="false">
      <c r="A23" s="0" t="str">
        <f aca="false">Assessment!A32</f>
        <v>D4</v>
      </c>
      <c r="B23" s="0" t="s">
        <v>93</v>
      </c>
      <c r="C23" s="0" t="s">
        <v>224</v>
      </c>
      <c r="D23" s="0" t="n">
        <v>2</v>
      </c>
      <c r="E23" s="0" t="str">
        <f aca="false">Assessment!$C$28</f>
        <v>Yes</v>
      </c>
      <c r="F23" s="0" t="str">
        <f aca="false">IF(Assessment!C32="","",Assessment!C32)</f>
        <v/>
      </c>
      <c r="G23" s="0" t="str">
        <f aca="false">IF(OR(E23="No",F23="",F23="Not Applicable"),"",IF(F23="Yes",1,IF(F23="Partially",0.5,0)))</f>
        <v/>
      </c>
      <c r="H23" s="0" t="n">
        <f aca="false">IF(G23="",0,D23*G23)</f>
        <v>0</v>
      </c>
      <c r="I23" s="0" t="n">
        <f aca="false">IF(G23="",0,D23)</f>
        <v>0</v>
      </c>
      <c r="J23" s="0" t="n">
        <f aca="false">IF(AND(E23&lt;&gt;"No",C23="High",F23="No"),1,0)</f>
        <v>0</v>
      </c>
    </row>
    <row r="24" customFormat="false" ht="15" hidden="false" customHeight="false" outlineLevel="0" collapsed="false">
      <c r="A24" s="0" t="str">
        <f aca="false">Assessment!A33</f>
        <v>D5</v>
      </c>
      <c r="B24" s="0" t="s">
        <v>93</v>
      </c>
      <c r="C24" s="0" t="s">
        <v>224</v>
      </c>
      <c r="D24" s="0" t="n">
        <v>2</v>
      </c>
      <c r="E24" s="0" t="str">
        <f aca="false">Assessment!$C$28</f>
        <v>Yes</v>
      </c>
      <c r="F24" s="0" t="str">
        <f aca="false">IF(Assessment!C33="","",Assessment!C33)</f>
        <v/>
      </c>
      <c r="G24" s="0" t="str">
        <f aca="false">IF(OR(E24="No",F24="",F24="Not Applicable"),"",IF(F24="Yes",1,IF(F24="Partially",0.5,0)))</f>
        <v/>
      </c>
      <c r="H24" s="0" t="n">
        <f aca="false">IF(G24="",0,D24*G24)</f>
        <v>0</v>
      </c>
      <c r="I24" s="0" t="n">
        <f aca="false">IF(G24="",0,D24)</f>
        <v>0</v>
      </c>
      <c r="J24" s="0" t="n">
        <f aca="false">IF(AND(E24&lt;&gt;"No",C24="High",F24="No"),1,0)</f>
        <v>0</v>
      </c>
    </row>
    <row r="25" customFormat="false" ht="15" hidden="false" customHeight="false" outlineLevel="0" collapsed="false">
      <c r="A25" s="0" t="str">
        <f aca="false">Assessment!A34</f>
        <v>D6</v>
      </c>
      <c r="B25" s="0" t="s">
        <v>93</v>
      </c>
      <c r="C25" s="0" t="s">
        <v>225</v>
      </c>
      <c r="D25" s="0" t="n">
        <v>1</v>
      </c>
      <c r="E25" s="0" t="str">
        <f aca="false">Assessment!$C$28</f>
        <v>Yes</v>
      </c>
      <c r="F25" s="0" t="str">
        <f aca="false">IF(Assessment!C34="","",Assessment!C34)</f>
        <v/>
      </c>
      <c r="G25" s="0" t="str">
        <f aca="false">IF(OR(E25="No",F25="",F25="Not Applicable"),"",IF(F25="Yes",1,IF(F25="Partially",0.5,0)))</f>
        <v/>
      </c>
      <c r="H25" s="0" t="n">
        <f aca="false">IF(G25="",0,D25*G25)</f>
        <v>0</v>
      </c>
      <c r="I25" s="0" t="n">
        <f aca="false">IF(G25="",0,D25)</f>
        <v>0</v>
      </c>
      <c r="J25" s="0" t="n">
        <f aca="false">IF(AND(E25&lt;&gt;"No",C25="High",F25="No"),1,0)</f>
        <v>0</v>
      </c>
    </row>
    <row r="26" customFormat="false" ht="15" hidden="false" customHeight="false" outlineLevel="0" collapsed="false">
      <c r="A26" s="0" t="str">
        <f aca="false">Assessment!A36</f>
        <v>E1</v>
      </c>
      <c r="B26" s="0" t="s">
        <v>107</v>
      </c>
      <c r="C26" s="0" t="s">
        <v>223</v>
      </c>
      <c r="D26" s="0" t="n">
        <v>3</v>
      </c>
      <c r="E26" s="0" t="str">
        <f aca="false">Assessment!$C$35</f>
        <v>Yes</v>
      </c>
      <c r="F26" s="0" t="str">
        <f aca="false">IF(Assessment!C36="","",Assessment!C36)</f>
        <v/>
      </c>
      <c r="G26" s="0" t="str">
        <f aca="false">IF(OR(E26="No",F26="",F26="Not Applicable"),"",IF(F26="Yes",1,IF(F26="Partially",0.5,0)))</f>
        <v/>
      </c>
      <c r="H26" s="0" t="n">
        <f aca="false">IF(G26="",0,D26*G26)</f>
        <v>0</v>
      </c>
      <c r="I26" s="0" t="n">
        <f aca="false">IF(G26="",0,D26)</f>
        <v>0</v>
      </c>
      <c r="J26" s="0" t="n">
        <f aca="false">IF(AND(E26&lt;&gt;"No",C26="High",F26="No"),1,0)</f>
        <v>0</v>
      </c>
    </row>
    <row r="27" customFormat="false" ht="15" hidden="false" customHeight="false" outlineLevel="0" collapsed="false">
      <c r="A27" s="0" t="str">
        <f aca="false">Assessment!A37</f>
        <v>E2</v>
      </c>
      <c r="B27" s="0" t="s">
        <v>107</v>
      </c>
      <c r="C27" s="0" t="s">
        <v>224</v>
      </c>
      <c r="D27" s="0" t="n">
        <v>2</v>
      </c>
      <c r="E27" s="0" t="str">
        <f aca="false">Assessment!$C$35</f>
        <v>Yes</v>
      </c>
      <c r="F27" s="0" t="str">
        <f aca="false">IF(Assessment!C37="","",Assessment!C37)</f>
        <v/>
      </c>
      <c r="G27" s="0" t="str">
        <f aca="false">IF(OR(E27="No",F27="",F27="Not Applicable"),"",IF(F27="Yes",1,IF(F27="Partially",0.5,0)))</f>
        <v/>
      </c>
      <c r="H27" s="0" t="n">
        <f aca="false">IF(G27="",0,D27*G27)</f>
        <v>0</v>
      </c>
      <c r="I27" s="0" t="n">
        <f aca="false">IF(G27="",0,D27)</f>
        <v>0</v>
      </c>
      <c r="J27" s="0" t="n">
        <f aca="false">IF(AND(E27&lt;&gt;"No",C27="High",F27="No"),1,0)</f>
        <v>0</v>
      </c>
    </row>
    <row r="28" customFormat="false" ht="15" hidden="false" customHeight="false" outlineLevel="0" collapsed="false">
      <c r="A28" s="0" t="str">
        <f aca="false">Assessment!A38</f>
        <v>E3</v>
      </c>
      <c r="B28" s="0" t="s">
        <v>107</v>
      </c>
      <c r="C28" s="0" t="s">
        <v>223</v>
      </c>
      <c r="D28" s="0" t="n">
        <v>3</v>
      </c>
      <c r="E28" s="0" t="str">
        <f aca="false">Assessment!$C$35</f>
        <v>Yes</v>
      </c>
      <c r="F28" s="0" t="str">
        <f aca="false">IF(Assessment!C38="","",Assessment!C38)</f>
        <v/>
      </c>
      <c r="G28" s="0" t="str">
        <f aca="false">IF(OR(E28="No",F28="",F28="Not Applicable"),"",IF(F28="Yes",1,IF(F28="Partially",0.5,0)))</f>
        <v/>
      </c>
      <c r="H28" s="0" t="n">
        <f aca="false">IF(G28="",0,D28*G28)</f>
        <v>0</v>
      </c>
      <c r="I28" s="0" t="n">
        <f aca="false">IF(G28="",0,D28)</f>
        <v>0</v>
      </c>
      <c r="J28" s="0" t="n">
        <f aca="false">IF(AND(E28&lt;&gt;"No",C28="High",F28="No"),1,0)</f>
        <v>0</v>
      </c>
    </row>
    <row r="29" customFormat="false" ht="15" hidden="false" customHeight="false" outlineLevel="0" collapsed="false">
      <c r="A29" s="0" t="str">
        <f aca="false">Assessment!A39</f>
        <v>E4</v>
      </c>
      <c r="B29" s="0" t="s">
        <v>107</v>
      </c>
      <c r="C29" s="0" t="s">
        <v>223</v>
      </c>
      <c r="D29" s="0" t="n">
        <v>3</v>
      </c>
      <c r="E29" s="0" t="str">
        <f aca="false">Assessment!$C$35</f>
        <v>Yes</v>
      </c>
      <c r="F29" s="0" t="str">
        <f aca="false">IF(Assessment!C39="","",Assessment!C39)</f>
        <v/>
      </c>
      <c r="G29" s="0" t="str">
        <f aca="false">IF(OR(E29="No",F29="",F29="Not Applicable"),"",IF(F29="Yes",1,IF(F29="Partially",0.5,0)))</f>
        <v/>
      </c>
      <c r="H29" s="0" t="n">
        <f aca="false">IF(G29="",0,D29*G29)</f>
        <v>0</v>
      </c>
      <c r="I29" s="0" t="n">
        <f aca="false">IF(G29="",0,D29)</f>
        <v>0</v>
      </c>
      <c r="J29" s="0" t="n">
        <f aca="false">IF(AND(E29&lt;&gt;"No",C29="High",F29="No"),1,0)</f>
        <v>0</v>
      </c>
    </row>
    <row r="30" customFormat="false" ht="15" hidden="false" customHeight="false" outlineLevel="0" collapsed="false">
      <c r="A30" s="0" t="str">
        <f aca="false">Assessment!A40</f>
        <v>E5</v>
      </c>
      <c r="B30" s="0" t="s">
        <v>107</v>
      </c>
      <c r="C30" s="0" t="s">
        <v>224</v>
      </c>
      <c r="D30" s="0" t="n">
        <v>2</v>
      </c>
      <c r="E30" s="0" t="str">
        <f aca="false">Assessment!$C$35</f>
        <v>Yes</v>
      </c>
      <c r="F30" s="0" t="str">
        <f aca="false">IF(Assessment!C40="","",Assessment!C40)</f>
        <v/>
      </c>
      <c r="G30" s="0" t="str">
        <f aca="false">IF(OR(E30="No",F30="",F30="Not Applicable"),"",IF(F30="Yes",1,IF(F30="Partially",0.5,0)))</f>
        <v/>
      </c>
      <c r="H30" s="0" t="n">
        <f aca="false">IF(G30="",0,D30*G30)</f>
        <v>0</v>
      </c>
      <c r="I30" s="0" t="n">
        <f aca="false">IF(G30="",0,D30)</f>
        <v>0</v>
      </c>
      <c r="J30" s="0" t="n">
        <f aca="false">IF(AND(E30&lt;&gt;"No",C30="High",F30="No"),1,0)</f>
        <v>0</v>
      </c>
    </row>
    <row r="31" customFormat="false" ht="15" hidden="false" customHeight="false" outlineLevel="0" collapsed="false">
      <c r="A31" s="0" t="str">
        <f aca="false">Assessment!A41</f>
        <v>E6</v>
      </c>
      <c r="B31" s="0" t="s">
        <v>107</v>
      </c>
      <c r="C31" s="0" t="s">
        <v>225</v>
      </c>
      <c r="D31" s="0" t="n">
        <v>1</v>
      </c>
      <c r="E31" s="0" t="str">
        <f aca="false">Assessment!$C$35</f>
        <v>Yes</v>
      </c>
      <c r="F31" s="0" t="str">
        <f aca="false">IF(Assessment!C41="","",Assessment!C41)</f>
        <v/>
      </c>
      <c r="G31" s="0" t="str">
        <f aca="false">IF(OR(E31="No",F31="",F31="Not Applicable"),"",IF(F31="Yes",1,IF(F31="Partially",0.5,0)))</f>
        <v/>
      </c>
      <c r="H31" s="0" t="n">
        <f aca="false">IF(G31="",0,D31*G31)</f>
        <v>0</v>
      </c>
      <c r="I31" s="0" t="n">
        <f aca="false">IF(G31="",0,D31)</f>
        <v>0</v>
      </c>
      <c r="J31" s="0" t="n">
        <f aca="false">IF(AND(E31&lt;&gt;"No",C31="High",F31="No"),1,0)</f>
        <v>0</v>
      </c>
    </row>
    <row r="32" customFormat="false" ht="15" hidden="false" customHeight="false" outlineLevel="0" collapsed="false">
      <c r="A32" s="0" t="str">
        <f aca="false">Assessment!A43</f>
        <v>F1</v>
      </c>
      <c r="B32" s="0" t="s">
        <v>121</v>
      </c>
      <c r="C32" s="0" t="s">
        <v>223</v>
      </c>
      <c r="D32" s="0" t="n">
        <v>3</v>
      </c>
      <c r="E32" s="0" t="str">
        <f aca="false">Assessment!$C$42</f>
        <v>Yes</v>
      </c>
      <c r="F32" s="0" t="str">
        <f aca="false">IF(Assessment!C43="","",Assessment!C43)</f>
        <v/>
      </c>
      <c r="G32" s="0" t="str">
        <f aca="false">IF(OR(E32="No",F32="",F32="Not Applicable"),"",IF(F32="Yes",1,IF(F32="Partially",0.5,0)))</f>
        <v/>
      </c>
      <c r="H32" s="0" t="n">
        <f aca="false">IF(G32="",0,D32*G32)</f>
        <v>0</v>
      </c>
      <c r="I32" s="0" t="n">
        <f aca="false">IF(G32="",0,D32)</f>
        <v>0</v>
      </c>
      <c r="J32" s="0" t="n">
        <f aca="false">IF(AND(E32&lt;&gt;"No",C32="High",F32="No"),1,0)</f>
        <v>0</v>
      </c>
    </row>
    <row r="33" customFormat="false" ht="15" hidden="false" customHeight="false" outlineLevel="0" collapsed="false">
      <c r="A33" s="0" t="str">
        <f aca="false">Assessment!A44</f>
        <v>F2</v>
      </c>
      <c r="B33" s="0" t="s">
        <v>121</v>
      </c>
      <c r="C33" s="0" t="s">
        <v>224</v>
      </c>
      <c r="D33" s="0" t="n">
        <v>2</v>
      </c>
      <c r="E33" s="0" t="str">
        <f aca="false">Assessment!$C$42</f>
        <v>Yes</v>
      </c>
      <c r="F33" s="0" t="str">
        <f aca="false">IF(Assessment!C44="","",Assessment!C44)</f>
        <v/>
      </c>
      <c r="G33" s="0" t="str">
        <f aca="false">IF(OR(E33="No",F33="",F33="Not Applicable"),"",IF(F33="Yes",1,IF(F33="Partially",0.5,0)))</f>
        <v/>
      </c>
      <c r="H33" s="0" t="n">
        <f aca="false">IF(G33="",0,D33*G33)</f>
        <v>0</v>
      </c>
      <c r="I33" s="0" t="n">
        <f aca="false">IF(G33="",0,D33)</f>
        <v>0</v>
      </c>
      <c r="J33" s="0" t="n">
        <f aca="false">IF(AND(E33&lt;&gt;"No",C33="High",F33="No"),1,0)</f>
        <v>0</v>
      </c>
    </row>
    <row r="34" customFormat="false" ht="15" hidden="false" customHeight="false" outlineLevel="0" collapsed="false">
      <c r="A34" s="0" t="str">
        <f aca="false">Assessment!A45</f>
        <v>F3</v>
      </c>
      <c r="B34" s="0" t="s">
        <v>121</v>
      </c>
      <c r="C34" s="0" t="s">
        <v>224</v>
      </c>
      <c r="D34" s="0" t="n">
        <v>2</v>
      </c>
      <c r="E34" s="0" t="str">
        <f aca="false">Assessment!$C$42</f>
        <v>Yes</v>
      </c>
      <c r="F34" s="0" t="str">
        <f aca="false">IF(Assessment!C45="","",Assessment!C45)</f>
        <v/>
      </c>
      <c r="G34" s="0" t="str">
        <f aca="false">IF(OR(E34="No",F34="",F34="Not Applicable"),"",IF(F34="Yes",1,IF(F34="Partially",0.5,0)))</f>
        <v/>
      </c>
      <c r="H34" s="0" t="n">
        <f aca="false">IF(G34="",0,D34*G34)</f>
        <v>0</v>
      </c>
      <c r="I34" s="0" t="n">
        <f aca="false">IF(G34="",0,D34)</f>
        <v>0</v>
      </c>
      <c r="J34" s="0" t="n">
        <f aca="false">IF(AND(E34&lt;&gt;"No",C34="High",F34="No"),1,0)</f>
        <v>0</v>
      </c>
    </row>
    <row r="35" customFormat="false" ht="15" hidden="false" customHeight="false" outlineLevel="0" collapsed="false">
      <c r="A35" s="0" t="str">
        <f aca="false">Assessment!A46</f>
        <v>F4</v>
      </c>
      <c r="B35" s="0" t="s">
        <v>121</v>
      </c>
      <c r="C35" s="0" t="s">
        <v>224</v>
      </c>
      <c r="D35" s="0" t="n">
        <v>2</v>
      </c>
      <c r="E35" s="0" t="str">
        <f aca="false">Assessment!$C$42</f>
        <v>Yes</v>
      </c>
      <c r="F35" s="0" t="str">
        <f aca="false">IF(Assessment!C46="","",Assessment!C46)</f>
        <v/>
      </c>
      <c r="G35" s="0" t="str">
        <f aca="false">IF(OR(E35="No",F35="",F35="Not Applicable"),"",IF(F35="Yes",1,IF(F35="Partially",0.5,0)))</f>
        <v/>
      </c>
      <c r="H35" s="0" t="n">
        <f aca="false">IF(G35="",0,D35*G35)</f>
        <v>0</v>
      </c>
      <c r="I35" s="0" t="n">
        <f aca="false">IF(G35="",0,D35)</f>
        <v>0</v>
      </c>
      <c r="J35" s="0" t="n">
        <f aca="false">IF(AND(E35&lt;&gt;"No",C35="High",F35="No"),1,0)</f>
        <v>0</v>
      </c>
    </row>
    <row r="36" customFormat="false" ht="15" hidden="false" customHeight="false" outlineLevel="0" collapsed="false">
      <c r="A36" s="0" t="str">
        <f aca="false">Assessment!A47</f>
        <v>F5</v>
      </c>
      <c r="B36" s="0" t="s">
        <v>121</v>
      </c>
      <c r="C36" s="0" t="s">
        <v>225</v>
      </c>
      <c r="D36" s="0" t="n">
        <v>1</v>
      </c>
      <c r="E36" s="0" t="str">
        <f aca="false">Assessment!$C$42</f>
        <v>Yes</v>
      </c>
      <c r="F36" s="0" t="str">
        <f aca="false">IF(Assessment!C47="","",Assessment!C47)</f>
        <v/>
      </c>
      <c r="G36" s="0" t="str">
        <f aca="false">IF(OR(E36="No",F36="",F36="Not Applicable"),"",IF(F36="Yes",1,IF(F36="Partially",0.5,0)))</f>
        <v/>
      </c>
      <c r="H36" s="0" t="n">
        <f aca="false">IF(G36="",0,D36*G36)</f>
        <v>0</v>
      </c>
      <c r="I36" s="0" t="n">
        <f aca="false">IF(G36="",0,D36)</f>
        <v>0</v>
      </c>
      <c r="J36" s="0" t="n">
        <f aca="false">IF(AND(E36&lt;&gt;"No",C36="High",F36="No"),1,0)</f>
        <v>0</v>
      </c>
    </row>
    <row r="37" customFormat="false" ht="15" hidden="false" customHeight="false" outlineLevel="0" collapsed="false">
      <c r="A37" s="0" t="str">
        <f aca="false">Assessment!A48</f>
        <v>F6</v>
      </c>
      <c r="B37" s="0" t="s">
        <v>121</v>
      </c>
      <c r="C37" s="0" t="s">
        <v>225</v>
      </c>
      <c r="D37" s="0" t="n">
        <v>1</v>
      </c>
      <c r="E37" s="0" t="str">
        <f aca="false">Assessment!$C$42</f>
        <v>Yes</v>
      </c>
      <c r="F37" s="0" t="str">
        <f aca="false">IF(Assessment!C48="","",Assessment!C48)</f>
        <v/>
      </c>
      <c r="G37" s="0" t="str">
        <f aca="false">IF(OR(E37="No",F37="",F37="Not Applicable"),"",IF(F37="Yes",1,IF(F37="Partially",0.5,0)))</f>
        <v/>
      </c>
      <c r="H37" s="0" t="n">
        <f aca="false">IF(G37="",0,D37*G37)</f>
        <v>0</v>
      </c>
      <c r="I37" s="0" t="n">
        <f aca="false">IF(G37="",0,D37)</f>
        <v>0</v>
      </c>
      <c r="J37" s="0" t="n">
        <f aca="false">IF(AND(E37&lt;&gt;"No",C37="High",F37="No"),1,0)</f>
        <v>0</v>
      </c>
    </row>
    <row r="38" customFormat="false" ht="15" hidden="false" customHeight="false" outlineLevel="0" collapsed="false">
      <c r="A38" s="0" t="str">
        <f aca="false">Assessment!A50</f>
        <v>G1</v>
      </c>
      <c r="B38" s="0" t="s">
        <v>135</v>
      </c>
      <c r="C38" s="0" t="s">
        <v>223</v>
      </c>
      <c r="D38" s="0" t="n">
        <v>3</v>
      </c>
      <c r="E38" s="0" t="str">
        <f aca="false">Assessment!$C$49</f>
        <v>Yes</v>
      </c>
      <c r="F38" s="0" t="str">
        <f aca="false">IF(Assessment!C50="","",Assessment!C50)</f>
        <v/>
      </c>
      <c r="G38" s="0" t="str">
        <f aca="false">IF(OR(E38="No",F38="",F38="Not Applicable"),"",IF(F38="Yes",1,IF(F38="Partially",0.5,0)))</f>
        <v/>
      </c>
      <c r="H38" s="0" t="n">
        <f aca="false">IF(G38="",0,D38*G38)</f>
        <v>0</v>
      </c>
      <c r="I38" s="0" t="n">
        <f aca="false">IF(G38="",0,D38)</f>
        <v>0</v>
      </c>
      <c r="J38" s="0" t="n">
        <f aca="false">IF(AND(E38&lt;&gt;"No",C38="High",F38="No"),1,0)</f>
        <v>0</v>
      </c>
    </row>
    <row r="39" customFormat="false" ht="15" hidden="false" customHeight="false" outlineLevel="0" collapsed="false">
      <c r="A39" s="0" t="str">
        <f aca="false">Assessment!A51</f>
        <v>G2</v>
      </c>
      <c r="B39" s="0" t="s">
        <v>135</v>
      </c>
      <c r="C39" s="0" t="s">
        <v>223</v>
      </c>
      <c r="D39" s="0" t="n">
        <v>3</v>
      </c>
      <c r="E39" s="0" t="str">
        <f aca="false">Assessment!$C$49</f>
        <v>Yes</v>
      </c>
      <c r="F39" s="0" t="str">
        <f aca="false">IF(Assessment!C51="","",Assessment!C51)</f>
        <v/>
      </c>
      <c r="G39" s="0" t="str">
        <f aca="false">IF(OR(E39="No",F39="",F39="Not Applicable"),"",IF(F39="Yes",1,IF(F39="Partially",0.5,0)))</f>
        <v/>
      </c>
      <c r="H39" s="0" t="n">
        <f aca="false">IF(G39="",0,D39*G39)</f>
        <v>0</v>
      </c>
      <c r="I39" s="0" t="n">
        <f aca="false">IF(G39="",0,D39)</f>
        <v>0</v>
      </c>
      <c r="J39" s="0" t="n">
        <f aca="false">IF(AND(E39&lt;&gt;"No",C39="High",F39="No"),1,0)</f>
        <v>0</v>
      </c>
    </row>
    <row r="40" customFormat="false" ht="15" hidden="false" customHeight="false" outlineLevel="0" collapsed="false">
      <c r="A40" s="0" t="str">
        <f aca="false">Assessment!A52</f>
        <v>G3</v>
      </c>
      <c r="B40" s="0" t="s">
        <v>135</v>
      </c>
      <c r="C40" s="0" t="s">
        <v>224</v>
      </c>
      <c r="D40" s="0" t="n">
        <v>2</v>
      </c>
      <c r="E40" s="0" t="str">
        <f aca="false">Assessment!$C$49</f>
        <v>Yes</v>
      </c>
      <c r="F40" s="0" t="str">
        <f aca="false">IF(Assessment!C52="","",Assessment!C52)</f>
        <v/>
      </c>
      <c r="G40" s="0" t="str">
        <f aca="false">IF(OR(E40="No",F40="",F40="Not Applicable"),"",IF(F40="Yes",1,IF(F40="Partially",0.5,0)))</f>
        <v/>
      </c>
      <c r="H40" s="0" t="n">
        <f aca="false">IF(G40="",0,D40*G40)</f>
        <v>0</v>
      </c>
      <c r="I40" s="0" t="n">
        <f aca="false">IF(G40="",0,D40)</f>
        <v>0</v>
      </c>
      <c r="J40" s="0" t="n">
        <f aca="false">IF(AND(E40&lt;&gt;"No",C40="High",F40="No"),1,0)</f>
        <v>0</v>
      </c>
    </row>
    <row r="41" customFormat="false" ht="15" hidden="false" customHeight="false" outlineLevel="0" collapsed="false">
      <c r="A41" s="0" t="str">
        <f aca="false">Assessment!A53</f>
        <v>G4</v>
      </c>
      <c r="B41" s="0" t="s">
        <v>135</v>
      </c>
      <c r="C41" s="0" t="s">
        <v>223</v>
      </c>
      <c r="D41" s="0" t="n">
        <v>3</v>
      </c>
      <c r="E41" s="0" t="str">
        <f aca="false">Assessment!$C$49</f>
        <v>Yes</v>
      </c>
      <c r="F41" s="0" t="str">
        <f aca="false">IF(Assessment!C53="","",Assessment!C53)</f>
        <v/>
      </c>
      <c r="G41" s="0" t="str">
        <f aca="false">IF(OR(E41="No",F41="",F41="Not Applicable"),"",IF(F41="Yes",1,IF(F41="Partially",0.5,0)))</f>
        <v/>
      </c>
      <c r="H41" s="0" t="n">
        <f aca="false">IF(G41="",0,D41*G41)</f>
        <v>0</v>
      </c>
      <c r="I41" s="0" t="n">
        <f aca="false">IF(G41="",0,D41)</f>
        <v>0</v>
      </c>
      <c r="J41" s="0" t="n">
        <f aca="false">IF(AND(E41&lt;&gt;"No",C41="High",F41="No"),1,0)</f>
        <v>0</v>
      </c>
    </row>
    <row r="42" customFormat="false" ht="15" hidden="false" customHeight="false" outlineLevel="0" collapsed="false">
      <c r="A42" s="0" t="str">
        <f aca="false">Assessment!A54</f>
        <v>G5</v>
      </c>
      <c r="B42" s="0" t="s">
        <v>135</v>
      </c>
      <c r="C42" s="0" t="s">
        <v>225</v>
      </c>
      <c r="D42" s="0" t="n">
        <v>1</v>
      </c>
      <c r="E42" s="0" t="str">
        <f aca="false">Assessment!$C$49</f>
        <v>Yes</v>
      </c>
      <c r="F42" s="0" t="str">
        <f aca="false">IF(Assessment!C54="","",Assessment!C54)</f>
        <v/>
      </c>
      <c r="G42" s="0" t="str">
        <f aca="false">IF(OR(E42="No",F42="",F42="Not Applicable"),"",IF(F42="Yes",1,IF(F42="Partially",0.5,0)))</f>
        <v/>
      </c>
      <c r="H42" s="0" t="n">
        <f aca="false">IF(G42="",0,D42*G42)</f>
        <v>0</v>
      </c>
      <c r="I42" s="0" t="n">
        <f aca="false">IF(G42="",0,D42)</f>
        <v>0</v>
      </c>
      <c r="J42" s="0" t="n">
        <f aca="false">IF(AND(E42&lt;&gt;"No",C42="High",F42="No"),1,0)</f>
        <v>0</v>
      </c>
    </row>
    <row r="43" customFormat="false" ht="15" hidden="false" customHeight="false" outlineLevel="0" collapsed="false">
      <c r="A43" s="0" t="str">
        <f aca="false">Assessment!A55</f>
        <v>G6</v>
      </c>
      <c r="B43" s="0" t="s">
        <v>135</v>
      </c>
      <c r="C43" s="0" t="s">
        <v>224</v>
      </c>
      <c r="D43" s="0" t="n">
        <v>2</v>
      </c>
      <c r="E43" s="0" t="str">
        <f aca="false">Assessment!$C$49</f>
        <v>Yes</v>
      </c>
      <c r="F43" s="0" t="str">
        <f aca="false">IF(Assessment!C55="","",Assessment!C55)</f>
        <v/>
      </c>
      <c r="G43" s="0" t="str">
        <f aca="false">IF(OR(E43="No",F43="",F43="Not Applicable"),"",IF(F43="Yes",1,IF(F43="Partially",0.5,0)))</f>
        <v/>
      </c>
      <c r="H43" s="0" t="n">
        <f aca="false">IF(G43="",0,D43*G43)</f>
        <v>0</v>
      </c>
      <c r="I43" s="0" t="n">
        <f aca="false">IF(G43="",0,D43)</f>
        <v>0</v>
      </c>
      <c r="J43" s="0" t="n">
        <f aca="false">IF(AND(E43&lt;&gt;"No",C43="High",F43="No"),1,0)</f>
        <v>0</v>
      </c>
    </row>
    <row r="44" customFormat="false" ht="15" hidden="false" customHeight="false" outlineLevel="0" collapsed="false">
      <c r="A44" s="0" t="str">
        <f aca="false">Assessment!A57</f>
        <v>H1</v>
      </c>
      <c r="B44" s="0" t="s">
        <v>149</v>
      </c>
      <c r="C44" s="0" t="s">
        <v>224</v>
      </c>
      <c r="D44" s="0" t="n">
        <v>2</v>
      </c>
      <c r="E44" s="0" t="str">
        <f aca="false">Assessment!$C$56</f>
        <v>Yes</v>
      </c>
      <c r="F44" s="0" t="str">
        <f aca="false">IF(Assessment!C57="","",Assessment!C57)</f>
        <v/>
      </c>
      <c r="G44" s="0" t="str">
        <f aca="false">IF(OR(E44="No",F44="",F44="Not Applicable"),"",IF(F44="Yes",1,IF(F44="Partially",0.5,0)))</f>
        <v/>
      </c>
      <c r="H44" s="0" t="n">
        <f aca="false">IF(G44="",0,D44*G44)</f>
        <v>0</v>
      </c>
      <c r="I44" s="0" t="n">
        <f aca="false">IF(G44="",0,D44)</f>
        <v>0</v>
      </c>
      <c r="J44" s="0" t="n">
        <f aca="false">IF(AND(E44&lt;&gt;"No",C44="High",F44="No"),1,0)</f>
        <v>0</v>
      </c>
    </row>
    <row r="45" customFormat="false" ht="15" hidden="false" customHeight="false" outlineLevel="0" collapsed="false">
      <c r="A45" s="0" t="str">
        <f aca="false">Assessment!A58</f>
        <v>H2</v>
      </c>
      <c r="B45" s="0" t="s">
        <v>149</v>
      </c>
      <c r="C45" s="0" t="s">
        <v>223</v>
      </c>
      <c r="D45" s="0" t="n">
        <v>3</v>
      </c>
      <c r="E45" s="0" t="str">
        <f aca="false">Assessment!$C$56</f>
        <v>Yes</v>
      </c>
      <c r="F45" s="0" t="str">
        <f aca="false">IF(Assessment!C58="","",Assessment!C58)</f>
        <v/>
      </c>
      <c r="G45" s="0" t="str">
        <f aca="false">IF(OR(E45="No",F45="",F45="Not Applicable"),"",IF(F45="Yes",1,IF(F45="Partially",0.5,0)))</f>
        <v/>
      </c>
      <c r="H45" s="0" t="n">
        <f aca="false">IF(G45="",0,D45*G45)</f>
        <v>0</v>
      </c>
      <c r="I45" s="0" t="n">
        <f aca="false">IF(G45="",0,D45)</f>
        <v>0</v>
      </c>
      <c r="J45" s="0" t="n">
        <f aca="false">IF(AND(E45&lt;&gt;"No",C45="High",F45="No"),1,0)</f>
        <v>0</v>
      </c>
    </row>
    <row r="46" customFormat="false" ht="15" hidden="false" customHeight="false" outlineLevel="0" collapsed="false">
      <c r="A46" s="0" t="str">
        <f aca="false">Assessment!A59</f>
        <v>H3</v>
      </c>
      <c r="B46" s="0" t="s">
        <v>149</v>
      </c>
      <c r="C46" s="0" t="s">
        <v>224</v>
      </c>
      <c r="D46" s="0" t="n">
        <v>2</v>
      </c>
      <c r="E46" s="0" t="str">
        <f aca="false">Assessment!$C$56</f>
        <v>Yes</v>
      </c>
      <c r="F46" s="0" t="str">
        <f aca="false">IF(Assessment!C59="","",Assessment!C59)</f>
        <v/>
      </c>
      <c r="G46" s="0" t="str">
        <f aca="false">IF(OR(E46="No",F46="",F46="Not Applicable"),"",IF(F46="Yes",1,IF(F46="Partially",0.5,0)))</f>
        <v/>
      </c>
      <c r="H46" s="0" t="n">
        <f aca="false">IF(G46="",0,D46*G46)</f>
        <v>0</v>
      </c>
      <c r="I46" s="0" t="n">
        <f aca="false">IF(G46="",0,D46)</f>
        <v>0</v>
      </c>
      <c r="J46" s="0" t="n">
        <f aca="false">IF(AND(E46&lt;&gt;"No",C46="High",F46="No"),1,0)</f>
        <v>0</v>
      </c>
    </row>
    <row r="47" customFormat="false" ht="15" hidden="false" customHeight="false" outlineLevel="0" collapsed="false">
      <c r="A47" s="0" t="str">
        <f aca="false">Assessment!A60</f>
        <v>H4</v>
      </c>
      <c r="B47" s="0" t="s">
        <v>149</v>
      </c>
      <c r="C47" s="0" t="s">
        <v>223</v>
      </c>
      <c r="D47" s="0" t="n">
        <v>3</v>
      </c>
      <c r="E47" s="0" t="str">
        <f aca="false">Assessment!$C$56</f>
        <v>Yes</v>
      </c>
      <c r="F47" s="0" t="str">
        <f aca="false">IF(Assessment!C60="","",Assessment!C60)</f>
        <v/>
      </c>
      <c r="G47" s="0" t="str">
        <f aca="false">IF(OR(E47="No",F47="",F47="Not Applicable"),"",IF(F47="Yes",1,IF(F47="Partially",0.5,0)))</f>
        <v/>
      </c>
      <c r="H47" s="0" t="n">
        <f aca="false">IF(G47="",0,D47*G47)</f>
        <v>0</v>
      </c>
      <c r="I47" s="0" t="n">
        <f aca="false">IF(G47="",0,D47)</f>
        <v>0</v>
      </c>
      <c r="J47" s="0" t="n">
        <f aca="false">IF(AND(E47&lt;&gt;"No",C47="High",F47="No"),1,0)</f>
        <v>0</v>
      </c>
    </row>
    <row r="48" customFormat="false" ht="15" hidden="false" customHeight="false" outlineLevel="0" collapsed="false">
      <c r="A48" s="0" t="str">
        <f aca="false">Assessment!A61</f>
        <v>H5</v>
      </c>
      <c r="B48" s="0" t="s">
        <v>149</v>
      </c>
      <c r="C48" s="0" t="s">
        <v>223</v>
      </c>
      <c r="D48" s="0" t="n">
        <v>3</v>
      </c>
      <c r="E48" s="0" t="str">
        <f aca="false">Assessment!$C$56</f>
        <v>Yes</v>
      </c>
      <c r="F48" s="0" t="str">
        <f aca="false">IF(Assessment!C61="","",Assessment!C61)</f>
        <v/>
      </c>
      <c r="G48" s="0" t="str">
        <f aca="false">IF(OR(E48="No",F48="",F48="Not Applicable"),"",IF(F48="Yes",1,IF(F48="Partially",0.5,0)))</f>
        <v/>
      </c>
      <c r="H48" s="0" t="n">
        <f aca="false">IF(G48="",0,D48*G48)</f>
        <v>0</v>
      </c>
      <c r="I48" s="0" t="n">
        <f aca="false">IF(G48="",0,D48)</f>
        <v>0</v>
      </c>
      <c r="J48" s="0" t="n">
        <f aca="false">IF(AND(E48&lt;&gt;"No",C48="High",F48="No"),1,0)</f>
        <v>0</v>
      </c>
    </row>
    <row r="49" customFormat="false" ht="15" hidden="false" customHeight="false" outlineLevel="0" collapsed="false">
      <c r="A49" s="0" t="str">
        <f aca="false">Assessment!A62</f>
        <v>H6</v>
      </c>
      <c r="B49" s="0" t="s">
        <v>149</v>
      </c>
      <c r="C49" s="0" t="s">
        <v>224</v>
      </c>
      <c r="D49" s="0" t="n">
        <v>2</v>
      </c>
      <c r="E49" s="0" t="str">
        <f aca="false">Assessment!$C$56</f>
        <v>Yes</v>
      </c>
      <c r="F49" s="0" t="str">
        <f aca="false">IF(Assessment!C62="","",Assessment!C62)</f>
        <v/>
      </c>
      <c r="G49" s="0" t="str">
        <f aca="false">IF(OR(E49="No",F49="",F49="Not Applicable"),"",IF(F49="Yes",1,IF(F49="Partially",0.5,0)))</f>
        <v/>
      </c>
      <c r="H49" s="0" t="n">
        <f aca="false">IF(G49="",0,D49*G49)</f>
        <v>0</v>
      </c>
      <c r="I49" s="0" t="n">
        <f aca="false">IF(G49="",0,D49)</f>
        <v>0</v>
      </c>
      <c r="J49" s="0" t="n">
        <f aca="false">IF(AND(E49&lt;&gt;"No",C49="High",F49="No"),1,0)</f>
        <v>0</v>
      </c>
    </row>
    <row r="50" customFormat="false" ht="15" hidden="false" customHeight="false" outlineLevel="0" collapsed="false">
      <c r="A50" s="0" t="str">
        <f aca="false">Assessment!A64</f>
        <v>I1</v>
      </c>
      <c r="B50" s="0" t="s">
        <v>163</v>
      </c>
      <c r="C50" s="0" t="s">
        <v>223</v>
      </c>
      <c r="D50" s="0" t="n">
        <v>3</v>
      </c>
      <c r="E50" s="0" t="str">
        <f aca="false">Assessment!$C$63</f>
        <v>Yes</v>
      </c>
      <c r="F50" s="0" t="str">
        <f aca="false">IF(Assessment!C64="","",Assessment!C64)</f>
        <v/>
      </c>
      <c r="G50" s="0" t="str">
        <f aca="false">IF(OR(E50="No",F50="",F50="Not Applicable"),"",IF(F50="Yes",1,IF(F50="Partially",0.5,0)))</f>
        <v/>
      </c>
      <c r="H50" s="0" t="n">
        <f aca="false">IF(G50="",0,D50*G50)</f>
        <v>0</v>
      </c>
      <c r="I50" s="0" t="n">
        <f aca="false">IF(G50="",0,D50)</f>
        <v>0</v>
      </c>
      <c r="J50" s="0" t="n">
        <f aca="false">IF(AND(E50&lt;&gt;"No",C50="High",F50="No"),1,0)</f>
        <v>0</v>
      </c>
    </row>
    <row r="51" customFormat="false" ht="15" hidden="false" customHeight="false" outlineLevel="0" collapsed="false">
      <c r="A51" s="0" t="str">
        <f aca="false">Assessment!A65</f>
        <v>I2</v>
      </c>
      <c r="B51" s="0" t="s">
        <v>163</v>
      </c>
      <c r="C51" s="0" t="s">
        <v>223</v>
      </c>
      <c r="D51" s="0" t="n">
        <v>3</v>
      </c>
      <c r="E51" s="0" t="str">
        <f aca="false">Assessment!$C$63</f>
        <v>Yes</v>
      </c>
      <c r="F51" s="0" t="str">
        <f aca="false">IF(Assessment!C65="","",Assessment!C65)</f>
        <v/>
      </c>
      <c r="G51" s="0" t="str">
        <f aca="false">IF(OR(E51="No",F51="",F51="Not Applicable"),"",IF(F51="Yes",1,IF(F51="Partially",0.5,0)))</f>
        <v/>
      </c>
      <c r="H51" s="0" t="n">
        <f aca="false">IF(G51="",0,D51*G51)</f>
        <v>0</v>
      </c>
      <c r="I51" s="0" t="n">
        <f aca="false">IF(G51="",0,D51)</f>
        <v>0</v>
      </c>
      <c r="J51" s="0" t="n">
        <f aca="false">IF(AND(E51&lt;&gt;"No",C51="High",F51="No"),1,0)</f>
        <v>0</v>
      </c>
    </row>
    <row r="52" customFormat="false" ht="15" hidden="false" customHeight="false" outlineLevel="0" collapsed="false">
      <c r="A52" s="0" t="str">
        <f aca="false">Assessment!A66</f>
        <v>I3</v>
      </c>
      <c r="B52" s="0" t="s">
        <v>163</v>
      </c>
      <c r="C52" s="0" t="s">
        <v>223</v>
      </c>
      <c r="D52" s="0" t="n">
        <v>3</v>
      </c>
      <c r="E52" s="0" t="str">
        <f aca="false">Assessment!$C$63</f>
        <v>Yes</v>
      </c>
      <c r="F52" s="0" t="str">
        <f aca="false">IF(Assessment!C66="","",Assessment!C66)</f>
        <v/>
      </c>
      <c r="G52" s="0" t="str">
        <f aca="false">IF(OR(E52="No",F52="",F52="Not Applicable"),"",IF(F52="Yes",1,IF(F52="Partially",0.5,0)))</f>
        <v/>
      </c>
      <c r="H52" s="0" t="n">
        <f aca="false">IF(G52="",0,D52*G52)</f>
        <v>0</v>
      </c>
      <c r="I52" s="0" t="n">
        <f aca="false">IF(G52="",0,D52)</f>
        <v>0</v>
      </c>
      <c r="J52" s="0" t="n">
        <f aca="false">IF(AND(E52&lt;&gt;"No",C52="High",F52="No"),1,0)</f>
        <v>0</v>
      </c>
    </row>
    <row r="53" customFormat="false" ht="15" hidden="false" customHeight="false" outlineLevel="0" collapsed="false">
      <c r="A53" s="0" t="str">
        <f aca="false">Assessment!A67</f>
        <v>I4</v>
      </c>
      <c r="B53" s="0" t="s">
        <v>163</v>
      </c>
      <c r="C53" s="0" t="s">
        <v>224</v>
      </c>
      <c r="D53" s="0" t="n">
        <v>2</v>
      </c>
      <c r="E53" s="0" t="str">
        <f aca="false">Assessment!$C$63</f>
        <v>Yes</v>
      </c>
      <c r="F53" s="0" t="str">
        <f aca="false">IF(Assessment!C67="","",Assessment!C67)</f>
        <v/>
      </c>
      <c r="G53" s="0" t="str">
        <f aca="false">IF(OR(E53="No",F53="",F53="Not Applicable"),"",IF(F53="Yes",1,IF(F53="Partially",0.5,0)))</f>
        <v/>
      </c>
      <c r="H53" s="0" t="n">
        <f aca="false">IF(G53="",0,D53*G53)</f>
        <v>0</v>
      </c>
      <c r="I53" s="0" t="n">
        <f aca="false">IF(G53="",0,D53)</f>
        <v>0</v>
      </c>
      <c r="J53" s="0" t="n">
        <f aca="false">IF(AND(E53&lt;&gt;"No",C53="High",F53="No"),1,0)</f>
        <v>0</v>
      </c>
    </row>
    <row r="54" customFormat="false" ht="15" hidden="false" customHeight="false" outlineLevel="0" collapsed="false">
      <c r="A54" s="0" t="str">
        <f aca="false">Assessment!A68</f>
        <v>I5</v>
      </c>
      <c r="B54" s="0" t="s">
        <v>163</v>
      </c>
      <c r="C54" s="0" t="s">
        <v>223</v>
      </c>
      <c r="D54" s="0" t="n">
        <v>3</v>
      </c>
      <c r="E54" s="0" t="str">
        <f aca="false">Assessment!$C$63</f>
        <v>Yes</v>
      </c>
      <c r="F54" s="0" t="str">
        <f aca="false">IF(Assessment!C68="","",Assessment!C68)</f>
        <v/>
      </c>
      <c r="G54" s="0" t="str">
        <f aca="false">IF(OR(E54="No",F54="",F54="Not Applicable"),"",IF(F54="Yes",1,IF(F54="Partially",0.5,0)))</f>
        <v/>
      </c>
      <c r="H54" s="0" t="n">
        <f aca="false">IF(G54="",0,D54*G54)</f>
        <v>0</v>
      </c>
      <c r="I54" s="0" t="n">
        <f aca="false">IF(G54="",0,D54)</f>
        <v>0</v>
      </c>
      <c r="J54" s="0" t="n">
        <f aca="false">IF(AND(E54&lt;&gt;"No",C54="High",F54="No"),1,0)</f>
        <v>0</v>
      </c>
    </row>
    <row r="55" customFormat="false" ht="15" hidden="false" customHeight="false" outlineLevel="0" collapsed="false">
      <c r="A55" s="0" t="str">
        <f aca="false">Assessment!A69</f>
        <v>I6</v>
      </c>
      <c r="B55" s="0" t="s">
        <v>163</v>
      </c>
      <c r="C55" s="0" t="s">
        <v>225</v>
      </c>
      <c r="D55" s="0" t="n">
        <v>1</v>
      </c>
      <c r="E55" s="0" t="str">
        <f aca="false">Assessment!$C$63</f>
        <v>Yes</v>
      </c>
      <c r="F55" s="0" t="str">
        <f aca="false">IF(Assessment!C69="","",Assessment!C69)</f>
        <v/>
      </c>
      <c r="G55" s="0" t="str">
        <f aca="false">IF(OR(E55="No",F55="",F55="Not Applicable"),"",IF(F55="Yes",1,IF(F55="Partially",0.5,0)))</f>
        <v/>
      </c>
      <c r="H55" s="0" t="n">
        <f aca="false">IF(G55="",0,D55*G55)</f>
        <v>0</v>
      </c>
      <c r="I55" s="0" t="n">
        <f aca="false">IF(G55="",0,D55)</f>
        <v>0</v>
      </c>
      <c r="J55" s="0" t="n">
        <f aca="false">IF(AND(E55&lt;&gt;"No",C55="High",F55="No"),1,0)</f>
        <v>0</v>
      </c>
    </row>
    <row r="56" customFormat="false" ht="15" hidden="false" customHeight="false" outlineLevel="0" collapsed="false">
      <c r="A56" s="0" t="str">
        <f aca="false">Assessment!A71</f>
        <v>J1</v>
      </c>
      <c r="B56" s="0" t="s">
        <v>177</v>
      </c>
      <c r="C56" s="0" t="s">
        <v>223</v>
      </c>
      <c r="D56" s="0" t="n">
        <v>3</v>
      </c>
      <c r="E56" s="0" t="str">
        <f aca="false">Assessment!$C$70</f>
        <v>Yes</v>
      </c>
      <c r="F56" s="0" t="str">
        <f aca="false">IF(Assessment!C71="","",Assessment!C71)</f>
        <v/>
      </c>
      <c r="G56" s="0" t="str">
        <f aca="false">IF(OR(E56="No",F56="",F56="Not Applicable"),"",IF(F56="Yes",1,IF(F56="Partially",0.5,0)))</f>
        <v/>
      </c>
      <c r="H56" s="0" t="n">
        <f aca="false">IF(G56="",0,D56*G56)</f>
        <v>0</v>
      </c>
      <c r="I56" s="0" t="n">
        <f aca="false">IF(G56="",0,D56)</f>
        <v>0</v>
      </c>
      <c r="J56" s="0" t="n">
        <f aca="false">IF(AND(E56&lt;&gt;"No",C56="High",F56="No"),1,0)</f>
        <v>0</v>
      </c>
    </row>
    <row r="57" customFormat="false" ht="15" hidden="false" customHeight="false" outlineLevel="0" collapsed="false">
      <c r="A57" s="0" t="str">
        <f aca="false">Assessment!A72</f>
        <v>J2</v>
      </c>
      <c r="B57" s="0" t="s">
        <v>177</v>
      </c>
      <c r="C57" s="0" t="s">
        <v>223</v>
      </c>
      <c r="D57" s="0" t="n">
        <v>3</v>
      </c>
      <c r="E57" s="0" t="str">
        <f aca="false">Assessment!$C$70</f>
        <v>Yes</v>
      </c>
      <c r="F57" s="0" t="str">
        <f aca="false">IF(Assessment!C72="","",Assessment!C72)</f>
        <v/>
      </c>
      <c r="G57" s="0" t="str">
        <f aca="false">IF(OR(E57="No",F57="",F57="Not Applicable"),"",IF(F57="Yes",1,IF(F57="Partially",0.5,0)))</f>
        <v/>
      </c>
      <c r="H57" s="0" t="n">
        <f aca="false">IF(G57="",0,D57*G57)</f>
        <v>0</v>
      </c>
      <c r="I57" s="0" t="n">
        <f aca="false">IF(G57="",0,D57)</f>
        <v>0</v>
      </c>
      <c r="J57" s="0" t="n">
        <f aca="false">IF(AND(E57&lt;&gt;"No",C57="High",F57="No"),1,0)</f>
        <v>0</v>
      </c>
    </row>
    <row r="58" customFormat="false" ht="15" hidden="false" customHeight="false" outlineLevel="0" collapsed="false">
      <c r="A58" s="0" t="str">
        <f aca="false">Assessment!A73</f>
        <v>J3</v>
      </c>
      <c r="B58" s="0" t="s">
        <v>177</v>
      </c>
      <c r="C58" s="0" t="s">
        <v>223</v>
      </c>
      <c r="D58" s="0" t="n">
        <v>3</v>
      </c>
      <c r="E58" s="0" t="str">
        <f aca="false">Assessment!$C$70</f>
        <v>Yes</v>
      </c>
      <c r="F58" s="0" t="str">
        <f aca="false">IF(Assessment!C73="","",Assessment!C73)</f>
        <v/>
      </c>
      <c r="G58" s="0" t="str">
        <f aca="false">IF(OR(E58="No",F58="",F58="Not Applicable"),"",IF(F58="Yes",1,IF(F58="Partially",0.5,0)))</f>
        <v/>
      </c>
      <c r="H58" s="0" t="n">
        <f aca="false">IF(G58="",0,D58*G58)</f>
        <v>0</v>
      </c>
      <c r="I58" s="0" t="n">
        <f aca="false">IF(G58="",0,D58)</f>
        <v>0</v>
      </c>
      <c r="J58" s="0" t="n">
        <f aca="false">IF(AND(E58&lt;&gt;"No",C58="High",F58="No"),1,0)</f>
        <v>0</v>
      </c>
    </row>
    <row r="59" customFormat="false" ht="15" hidden="false" customHeight="false" outlineLevel="0" collapsed="false">
      <c r="A59" s="0" t="str">
        <f aca="false">Assessment!A74</f>
        <v>J4</v>
      </c>
      <c r="B59" s="0" t="s">
        <v>177</v>
      </c>
      <c r="C59" s="0" t="s">
        <v>223</v>
      </c>
      <c r="D59" s="0" t="n">
        <v>3</v>
      </c>
      <c r="E59" s="0" t="str">
        <f aca="false">Assessment!$C$70</f>
        <v>Yes</v>
      </c>
      <c r="F59" s="0" t="str">
        <f aca="false">IF(Assessment!C74="","",Assessment!C74)</f>
        <v/>
      </c>
      <c r="G59" s="0" t="str">
        <f aca="false">IF(OR(E59="No",F59="",F59="Not Applicable"),"",IF(F59="Yes",1,IF(F59="Partially",0.5,0)))</f>
        <v/>
      </c>
      <c r="H59" s="0" t="n">
        <f aca="false">IF(G59="",0,D59*G59)</f>
        <v>0</v>
      </c>
      <c r="I59" s="0" t="n">
        <f aca="false">IF(G59="",0,D59)</f>
        <v>0</v>
      </c>
      <c r="J59" s="0" t="n">
        <f aca="false">IF(AND(E59&lt;&gt;"No",C59="High",F59="No"),1,0)</f>
        <v>0</v>
      </c>
    </row>
    <row r="60" customFormat="false" ht="15" hidden="false" customHeight="false" outlineLevel="0" collapsed="false">
      <c r="A60" s="0" t="str">
        <f aca="false">Assessment!A75</f>
        <v>J5</v>
      </c>
      <c r="B60" s="0" t="s">
        <v>177</v>
      </c>
      <c r="C60" s="0" t="s">
        <v>224</v>
      </c>
      <c r="D60" s="0" t="n">
        <v>2</v>
      </c>
      <c r="E60" s="0" t="str">
        <f aca="false">Assessment!$C$70</f>
        <v>Yes</v>
      </c>
      <c r="F60" s="0" t="str">
        <f aca="false">IF(Assessment!C75="","",Assessment!C75)</f>
        <v/>
      </c>
      <c r="G60" s="0" t="str">
        <f aca="false">IF(OR(E60="No",F60="",F60="Not Applicable"),"",IF(F60="Yes",1,IF(F60="Partially",0.5,0)))</f>
        <v/>
      </c>
      <c r="H60" s="0" t="n">
        <f aca="false">IF(G60="",0,D60*G60)</f>
        <v>0</v>
      </c>
      <c r="I60" s="0" t="n">
        <f aca="false">IF(G60="",0,D60)</f>
        <v>0</v>
      </c>
      <c r="J60" s="0" t="n">
        <f aca="false">IF(AND(E60&lt;&gt;"No",C60="High",F60="No"),1,0)</f>
        <v>0</v>
      </c>
    </row>
    <row r="61" customFormat="false" ht="15" hidden="false" customHeight="false" outlineLevel="0" collapsed="false">
      <c r="A61" s="0" t="str">
        <f aca="false">Assessment!A76</f>
        <v>J6</v>
      </c>
      <c r="B61" s="0" t="s">
        <v>177</v>
      </c>
      <c r="C61" s="0" t="s">
        <v>224</v>
      </c>
      <c r="D61" s="0" t="n">
        <v>2</v>
      </c>
      <c r="E61" s="0" t="str">
        <f aca="false">Assessment!$C$70</f>
        <v>Yes</v>
      </c>
      <c r="F61" s="0" t="str">
        <f aca="false">IF(Assessment!C76="","",Assessment!C76)</f>
        <v/>
      </c>
      <c r="G61" s="0" t="str">
        <f aca="false">IF(OR(E61="No",F61="",F61="Not Applicable"),"",IF(F61="Yes",1,IF(F61="Partially",0.5,0)))</f>
        <v/>
      </c>
      <c r="H61" s="0" t="n">
        <f aca="false">IF(G61="",0,D61*G61)</f>
        <v>0</v>
      </c>
      <c r="I61" s="0" t="n">
        <f aca="false">IF(G61="",0,D61)</f>
        <v>0</v>
      </c>
      <c r="J61" s="0" t="n">
        <f aca="false">IF(AND(E61&lt;&gt;"No",C61="High",F61="No"),1,0)</f>
        <v>0</v>
      </c>
    </row>
  </sheetData>
  <sheetProtection sheet="tru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2026-09-15T12:42:34Z</dcterms:created>
  <dc:creator>PKC Management Consulting</dc:creator>
  <dc:description/>
  <dc:language>en-US</dc:language>
  <cp:lastModifiedBy/>
  <dcterms:modified xsi:type="dcterms:W3CDTF">2026-09-15T12:42:34Z</dcterms:modified>
  <cp:revision>0</cp:revision>
  <dc:subject/>
  <dc:title>Internal Control Health Check</dc:title>
</cp:coreProperties>
</file>

<file path=docProps/custom.xml><?xml version="1.0" encoding="utf-8"?>
<Properties xmlns="http://schemas.openxmlformats.org/officeDocument/2006/custom-properties" xmlns:vt="http://schemas.openxmlformats.org/officeDocument/2006/docPropsVTypes"/>
</file>