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146\Downloads\"/>
    </mc:Choice>
  </mc:AlternateContent>
  <xr:revisionPtr revIDLastSave="0" documentId="13_ncr:1_{FBA85ABB-A933-41BE-BD99-DCF02F730521}" xr6:coauthVersionLast="47" xr6:coauthVersionMax="47" xr10:uidLastSave="{00000000-0000-0000-0000-000000000000}"/>
  <bookViews>
    <workbookView xWindow="-110" yWindow="-110" windowWidth="19420" windowHeight="10300" firstSheet="2" activeTab="2" xr2:uid="{00000000-000D-0000-FFFF-FFFF00000000}"/>
  </bookViews>
  <sheets>
    <sheet name="FINANCIALS 2024" sheetId="1" state="hidden" r:id="rId1"/>
    <sheet name="FINANCIALS 2025 " sheetId="2" state="hidden" r:id="rId2"/>
    <sheet name="FINANCIALS 2026" sheetId="3" r:id="rId3"/>
    <sheet name="FINANCIALS 2025 HUF" sheetId="4" state="hidden" r:id="rId4"/>
  </sheets>
  <externalReferences>
    <externalReference r:id="rId5"/>
    <externalReference r:id="rId6"/>
    <externalReference r:id="rId7"/>
  </externalReferences>
  <definedNames>
    <definedName name="__IntlFixup" hidden="1">TRUE</definedName>
    <definedName name="__tds01">[0]!__tds01</definedName>
    <definedName name="__TDS02">[0]!__TDS02</definedName>
    <definedName name="_tds01">[0]!_tds01</definedName>
    <definedName name="_TDS02">[0]!_TDS02</definedName>
    <definedName name="_ZZ1" localSheetId="0">#REF!</definedName>
    <definedName name="_ZZ1" localSheetId="1">#REF!</definedName>
    <definedName name="_ZZ1" localSheetId="3">#REF!</definedName>
    <definedName name="_ZZ1" localSheetId="2">#REF!</definedName>
    <definedName name="_ZZ1">#REF!</definedName>
    <definedName name="A" localSheetId="0">#REF!</definedName>
    <definedName name="A" localSheetId="1">#REF!</definedName>
    <definedName name="A" localSheetId="3">#REF!</definedName>
    <definedName name="A" localSheetId="2">#REF!</definedName>
    <definedName name="A">#REF!</definedName>
    <definedName name="abcd">[0]!abcd</definedName>
    <definedName name="arn.doc">[0]!arn.doc</definedName>
    <definedName name="bal.doc" hidden="1">{#N/A,#N/A,FALSE,"Sheet7 "}</definedName>
    <definedName name="bcml">[0]!bcml</definedName>
    <definedName name="bg">'[1]Sheet12 '!$B$12:$F$12</definedName>
    <definedName name="bI">'[1]Sheet12 '!$B$4:$E$9</definedName>
    <definedName name="brn.doc">[0]!brn.doc</definedName>
    <definedName name="crn.doc" hidden="1">{#N/A,#N/A,FALSE,"Sheet7 "}</definedName>
    <definedName name="Customize" localSheetId="0">[2]!Customize</definedName>
    <definedName name="Customize" localSheetId="1">[2]!Customize</definedName>
    <definedName name="Customize" localSheetId="3">[2]!Customize</definedName>
    <definedName name="Customize" localSheetId="2">[2]!Customize</definedName>
    <definedName name="Customize">[2]!Customize</definedName>
    <definedName name="data1" localSheetId="0">#REF!</definedName>
    <definedName name="data1" localSheetId="1">#REF!</definedName>
    <definedName name="data1" localSheetId="3">#REF!</definedName>
    <definedName name="data1" localSheetId="2">#REF!</definedName>
    <definedName name="data1">#REF!</definedName>
    <definedName name="data10" localSheetId="0">#REF!</definedName>
    <definedName name="data10" localSheetId="1">#REF!</definedName>
    <definedName name="data10" localSheetId="3">#REF!</definedName>
    <definedName name="data10" localSheetId="2">#REF!</definedName>
    <definedName name="data10">#REF!</definedName>
    <definedName name="data100" localSheetId="0">#REF!</definedName>
    <definedName name="data100" localSheetId="1">#REF!</definedName>
    <definedName name="data100" localSheetId="3">#REF!</definedName>
    <definedName name="data100" localSheetId="2">#REF!</definedName>
    <definedName name="data100">#REF!</definedName>
    <definedName name="data101" localSheetId="0">#REF!</definedName>
    <definedName name="data101" localSheetId="1">#REF!</definedName>
    <definedName name="data101" localSheetId="3">#REF!</definedName>
    <definedName name="data101" localSheetId="2">#REF!</definedName>
    <definedName name="data101">#REF!</definedName>
    <definedName name="data102" localSheetId="0">#REF!</definedName>
    <definedName name="data102" localSheetId="1">#REF!</definedName>
    <definedName name="data102" localSheetId="3">#REF!</definedName>
    <definedName name="data102" localSheetId="2">#REF!</definedName>
    <definedName name="data102">#REF!</definedName>
    <definedName name="data103" localSheetId="0">#REF!</definedName>
    <definedName name="data103" localSheetId="1">#REF!</definedName>
    <definedName name="data103" localSheetId="3">#REF!</definedName>
    <definedName name="data103" localSheetId="2">#REF!</definedName>
    <definedName name="data103">#REF!</definedName>
    <definedName name="data104" localSheetId="0">#REF!</definedName>
    <definedName name="data104" localSheetId="1">#REF!</definedName>
    <definedName name="data104" localSheetId="3">#REF!</definedName>
    <definedName name="data104" localSheetId="2">#REF!</definedName>
    <definedName name="data104">#REF!</definedName>
    <definedName name="data105" localSheetId="0">#REF!</definedName>
    <definedName name="data105" localSheetId="1">#REF!</definedName>
    <definedName name="data105" localSheetId="3">#REF!</definedName>
    <definedName name="data105" localSheetId="2">#REF!</definedName>
    <definedName name="data105">#REF!</definedName>
    <definedName name="data106" localSheetId="0">#REF!</definedName>
    <definedName name="data106" localSheetId="1">#REF!</definedName>
    <definedName name="data106" localSheetId="3">#REF!</definedName>
    <definedName name="data106" localSheetId="2">#REF!</definedName>
    <definedName name="data106">#REF!</definedName>
    <definedName name="data107" localSheetId="0">#REF!</definedName>
    <definedName name="data107" localSheetId="1">#REF!</definedName>
    <definedName name="data107" localSheetId="3">#REF!</definedName>
    <definedName name="data107" localSheetId="2">#REF!</definedName>
    <definedName name="data107">#REF!</definedName>
    <definedName name="data108" localSheetId="0">#REF!</definedName>
    <definedName name="data108" localSheetId="1">#REF!</definedName>
    <definedName name="data108" localSheetId="3">#REF!</definedName>
    <definedName name="data108" localSheetId="2">#REF!</definedName>
    <definedName name="data108">#REF!</definedName>
    <definedName name="data109" localSheetId="0">#REF!</definedName>
    <definedName name="data109" localSheetId="1">#REF!</definedName>
    <definedName name="data109" localSheetId="3">#REF!</definedName>
    <definedName name="data109" localSheetId="2">#REF!</definedName>
    <definedName name="data109">#REF!</definedName>
    <definedName name="data11" localSheetId="0">#REF!</definedName>
    <definedName name="data11" localSheetId="1">#REF!</definedName>
    <definedName name="data11" localSheetId="3">#REF!</definedName>
    <definedName name="data11" localSheetId="2">#REF!</definedName>
    <definedName name="data11">#REF!</definedName>
    <definedName name="data110" localSheetId="0">#REF!</definedName>
    <definedName name="data110" localSheetId="1">#REF!</definedName>
    <definedName name="data110" localSheetId="3">#REF!</definedName>
    <definedName name="data110" localSheetId="2">#REF!</definedName>
    <definedName name="data110">#REF!</definedName>
    <definedName name="data111" localSheetId="0">#REF!</definedName>
    <definedName name="data111" localSheetId="1">#REF!</definedName>
    <definedName name="data111" localSheetId="3">#REF!</definedName>
    <definedName name="data111" localSheetId="2">#REF!</definedName>
    <definedName name="data111">#REF!</definedName>
    <definedName name="data112" localSheetId="0">#REF!</definedName>
    <definedName name="data112" localSheetId="1">#REF!</definedName>
    <definedName name="data112" localSheetId="3">#REF!</definedName>
    <definedName name="data112" localSheetId="2">#REF!</definedName>
    <definedName name="data112">#REF!</definedName>
    <definedName name="data113" localSheetId="0">#REF!</definedName>
    <definedName name="data113" localSheetId="1">#REF!</definedName>
    <definedName name="data113" localSheetId="3">#REF!</definedName>
    <definedName name="data113" localSheetId="2">#REF!</definedName>
    <definedName name="data113">#REF!</definedName>
    <definedName name="data114" localSheetId="0">#REF!</definedName>
    <definedName name="data114" localSheetId="1">#REF!</definedName>
    <definedName name="data114" localSheetId="3">#REF!</definedName>
    <definedName name="data114" localSheetId="2">#REF!</definedName>
    <definedName name="data114">#REF!</definedName>
    <definedName name="data115" localSheetId="0">#REF!</definedName>
    <definedName name="data115" localSheetId="1">#REF!</definedName>
    <definedName name="data115" localSheetId="3">#REF!</definedName>
    <definedName name="data115" localSheetId="2">#REF!</definedName>
    <definedName name="data115">#REF!</definedName>
    <definedName name="data116" localSheetId="0">#REF!</definedName>
    <definedName name="data116" localSheetId="1">#REF!</definedName>
    <definedName name="data116" localSheetId="3">#REF!</definedName>
    <definedName name="data116" localSheetId="2">#REF!</definedName>
    <definedName name="data116">#REF!</definedName>
    <definedName name="data117" localSheetId="0">#REF!</definedName>
    <definedName name="data117" localSheetId="1">#REF!</definedName>
    <definedName name="data117" localSheetId="3">#REF!</definedName>
    <definedName name="data117" localSheetId="2">#REF!</definedName>
    <definedName name="data117">#REF!</definedName>
    <definedName name="data118" localSheetId="0">#REF!</definedName>
    <definedName name="data118" localSheetId="1">#REF!</definedName>
    <definedName name="data118" localSheetId="3">#REF!</definedName>
    <definedName name="data118" localSheetId="2">#REF!</definedName>
    <definedName name="data118">#REF!</definedName>
    <definedName name="data119" localSheetId="0">#REF!</definedName>
    <definedName name="data119" localSheetId="1">#REF!</definedName>
    <definedName name="data119" localSheetId="3">#REF!</definedName>
    <definedName name="data119" localSheetId="2">#REF!</definedName>
    <definedName name="data119">#REF!</definedName>
    <definedName name="data12" localSheetId="0">#REF!</definedName>
    <definedName name="data12" localSheetId="1">#REF!</definedName>
    <definedName name="data12" localSheetId="3">#REF!</definedName>
    <definedName name="data12" localSheetId="2">#REF!</definedName>
    <definedName name="data12">#REF!</definedName>
    <definedName name="data120" localSheetId="0">#REF!</definedName>
    <definedName name="data120" localSheetId="1">#REF!</definedName>
    <definedName name="data120" localSheetId="3">#REF!</definedName>
    <definedName name="data120" localSheetId="2">#REF!</definedName>
    <definedName name="data120">#REF!</definedName>
    <definedName name="data121" localSheetId="0">#REF!</definedName>
    <definedName name="data121" localSheetId="1">#REF!</definedName>
    <definedName name="data121" localSheetId="3">#REF!</definedName>
    <definedName name="data121" localSheetId="2">#REF!</definedName>
    <definedName name="data121">#REF!</definedName>
    <definedName name="data122" localSheetId="0">#REF!</definedName>
    <definedName name="data122" localSheetId="1">#REF!</definedName>
    <definedName name="data122" localSheetId="3">#REF!</definedName>
    <definedName name="data122" localSheetId="2">#REF!</definedName>
    <definedName name="data122">#REF!</definedName>
    <definedName name="data123" localSheetId="0">#REF!</definedName>
    <definedName name="data123" localSheetId="1">#REF!</definedName>
    <definedName name="data123" localSheetId="3">#REF!</definedName>
    <definedName name="data123" localSheetId="2">#REF!</definedName>
    <definedName name="data123">#REF!</definedName>
    <definedName name="data124" localSheetId="0">#REF!</definedName>
    <definedName name="data124" localSheetId="1">#REF!</definedName>
    <definedName name="data124" localSheetId="3">#REF!</definedName>
    <definedName name="data124" localSheetId="2">#REF!</definedName>
    <definedName name="data124">#REF!</definedName>
    <definedName name="data125" localSheetId="0">#REF!</definedName>
    <definedName name="data125" localSheetId="1">#REF!</definedName>
    <definedName name="data125" localSheetId="3">#REF!</definedName>
    <definedName name="data125" localSheetId="2">#REF!</definedName>
    <definedName name="data125">#REF!</definedName>
    <definedName name="data126" localSheetId="0">#REF!</definedName>
    <definedName name="data126" localSheetId="1">#REF!</definedName>
    <definedName name="data126" localSheetId="3">#REF!</definedName>
    <definedName name="data126" localSheetId="2">#REF!</definedName>
    <definedName name="data126">#REF!</definedName>
    <definedName name="data127" localSheetId="0">#REF!</definedName>
    <definedName name="data127" localSheetId="1">#REF!</definedName>
    <definedName name="data127" localSheetId="3">#REF!</definedName>
    <definedName name="data127" localSheetId="2">#REF!</definedName>
    <definedName name="data127">#REF!</definedName>
    <definedName name="data128" localSheetId="0">#REF!</definedName>
    <definedName name="data128" localSheetId="1">#REF!</definedName>
    <definedName name="data128" localSheetId="3">#REF!</definedName>
    <definedName name="data128" localSheetId="2">#REF!</definedName>
    <definedName name="data128">#REF!</definedName>
    <definedName name="data129" localSheetId="0">#REF!</definedName>
    <definedName name="data129" localSheetId="1">#REF!</definedName>
    <definedName name="data129" localSheetId="3">#REF!</definedName>
    <definedName name="data129" localSheetId="2">#REF!</definedName>
    <definedName name="data129">#REF!</definedName>
    <definedName name="data13" localSheetId="0">#REF!</definedName>
    <definedName name="data13" localSheetId="1">#REF!</definedName>
    <definedName name="data13" localSheetId="3">#REF!</definedName>
    <definedName name="data13" localSheetId="2">#REF!</definedName>
    <definedName name="data13">#REF!</definedName>
    <definedName name="data130" localSheetId="0">#REF!</definedName>
    <definedName name="data130" localSheetId="1">#REF!</definedName>
    <definedName name="data130" localSheetId="3">#REF!</definedName>
    <definedName name="data130" localSheetId="2">#REF!</definedName>
    <definedName name="data130">#REF!</definedName>
    <definedName name="data131" localSheetId="0">#REF!</definedName>
    <definedName name="data131" localSheetId="1">#REF!</definedName>
    <definedName name="data131" localSheetId="3">#REF!</definedName>
    <definedName name="data131" localSheetId="2">#REF!</definedName>
    <definedName name="data131">#REF!</definedName>
    <definedName name="data132" localSheetId="0">#REF!</definedName>
    <definedName name="data132" localSheetId="1">#REF!</definedName>
    <definedName name="data132" localSheetId="3">#REF!</definedName>
    <definedName name="data132" localSheetId="2">#REF!</definedName>
    <definedName name="data132">#REF!</definedName>
    <definedName name="data133" localSheetId="0">#REF!</definedName>
    <definedName name="data133" localSheetId="1">#REF!</definedName>
    <definedName name="data133" localSheetId="3">#REF!</definedName>
    <definedName name="data133" localSheetId="2">#REF!</definedName>
    <definedName name="data133">#REF!</definedName>
    <definedName name="data134" localSheetId="0">#REF!</definedName>
    <definedName name="data134" localSheetId="1">#REF!</definedName>
    <definedName name="data134" localSheetId="3">#REF!</definedName>
    <definedName name="data134" localSheetId="2">#REF!</definedName>
    <definedName name="data134">#REF!</definedName>
    <definedName name="data135" localSheetId="0">#REF!</definedName>
    <definedName name="data135" localSheetId="1">#REF!</definedName>
    <definedName name="data135" localSheetId="3">#REF!</definedName>
    <definedName name="data135" localSheetId="2">#REF!</definedName>
    <definedName name="data135">#REF!</definedName>
    <definedName name="data136" localSheetId="0">#REF!</definedName>
    <definedName name="data136" localSheetId="1">#REF!</definedName>
    <definedName name="data136" localSheetId="3">#REF!</definedName>
    <definedName name="data136" localSheetId="2">#REF!</definedName>
    <definedName name="data136">#REF!</definedName>
    <definedName name="data137" localSheetId="0">#REF!</definedName>
    <definedName name="data137" localSheetId="1">#REF!</definedName>
    <definedName name="data137" localSheetId="3">#REF!</definedName>
    <definedName name="data137" localSheetId="2">#REF!</definedName>
    <definedName name="data137">#REF!</definedName>
    <definedName name="data138" localSheetId="0">#REF!</definedName>
    <definedName name="data138" localSheetId="1">#REF!</definedName>
    <definedName name="data138" localSheetId="3">#REF!</definedName>
    <definedName name="data138" localSheetId="2">#REF!</definedName>
    <definedName name="data138">#REF!</definedName>
    <definedName name="data139" localSheetId="0">#REF!</definedName>
    <definedName name="data139" localSheetId="1">#REF!</definedName>
    <definedName name="data139" localSheetId="3">#REF!</definedName>
    <definedName name="data139" localSheetId="2">#REF!</definedName>
    <definedName name="data139">#REF!</definedName>
    <definedName name="data14" localSheetId="0">#REF!</definedName>
    <definedName name="data14" localSheetId="1">#REF!</definedName>
    <definedName name="data14" localSheetId="3">#REF!</definedName>
    <definedName name="data14" localSheetId="2">#REF!</definedName>
    <definedName name="data14">#REF!</definedName>
    <definedName name="data140" localSheetId="0">#REF!</definedName>
    <definedName name="data140" localSheetId="1">#REF!</definedName>
    <definedName name="data140" localSheetId="3">#REF!</definedName>
    <definedName name="data140" localSheetId="2">#REF!</definedName>
    <definedName name="data140">#REF!</definedName>
    <definedName name="data141" localSheetId="0">#REF!</definedName>
    <definedName name="data141" localSheetId="1">#REF!</definedName>
    <definedName name="data141" localSheetId="3">#REF!</definedName>
    <definedName name="data141" localSheetId="2">#REF!</definedName>
    <definedName name="data141">#REF!</definedName>
    <definedName name="data142" localSheetId="0">#REF!</definedName>
    <definedName name="data142" localSheetId="1">#REF!</definedName>
    <definedName name="data142" localSheetId="3">#REF!</definedName>
    <definedName name="data142" localSheetId="2">#REF!</definedName>
    <definedName name="data142">#REF!</definedName>
    <definedName name="data143" localSheetId="0">#REF!</definedName>
    <definedName name="data143" localSheetId="1">#REF!</definedName>
    <definedName name="data143" localSheetId="3">#REF!</definedName>
    <definedName name="data143" localSheetId="2">#REF!</definedName>
    <definedName name="data143">#REF!</definedName>
    <definedName name="data144" localSheetId="0">#REF!</definedName>
    <definedName name="data144" localSheetId="1">#REF!</definedName>
    <definedName name="data144" localSheetId="3">#REF!</definedName>
    <definedName name="data144" localSheetId="2">#REF!</definedName>
    <definedName name="data144">#REF!</definedName>
    <definedName name="data145" localSheetId="0">#REF!</definedName>
    <definedName name="data145" localSheetId="1">#REF!</definedName>
    <definedName name="data145" localSheetId="3">#REF!</definedName>
    <definedName name="data145" localSheetId="2">#REF!</definedName>
    <definedName name="data145">#REF!</definedName>
    <definedName name="data146" localSheetId="0">#REF!</definedName>
    <definedName name="data146" localSheetId="1">#REF!</definedName>
    <definedName name="data146" localSheetId="3">#REF!</definedName>
    <definedName name="data146" localSheetId="2">#REF!</definedName>
    <definedName name="data146">#REF!</definedName>
    <definedName name="data147" localSheetId="0">#REF!</definedName>
    <definedName name="data147" localSheetId="1">#REF!</definedName>
    <definedName name="data147" localSheetId="3">#REF!</definedName>
    <definedName name="data147" localSheetId="2">#REF!</definedName>
    <definedName name="data147">#REF!</definedName>
    <definedName name="data148" localSheetId="0">#REF!</definedName>
    <definedName name="data148" localSheetId="1">#REF!</definedName>
    <definedName name="data148" localSheetId="3">#REF!</definedName>
    <definedName name="data148" localSheetId="2">#REF!</definedName>
    <definedName name="data148">#REF!</definedName>
    <definedName name="data149" localSheetId="0">#REF!</definedName>
    <definedName name="data149" localSheetId="1">#REF!</definedName>
    <definedName name="data149" localSheetId="3">#REF!</definedName>
    <definedName name="data149" localSheetId="2">#REF!</definedName>
    <definedName name="data149">#REF!</definedName>
    <definedName name="data15" localSheetId="0">#REF!</definedName>
    <definedName name="data15" localSheetId="1">#REF!</definedName>
    <definedName name="data15" localSheetId="3">#REF!</definedName>
    <definedName name="data15" localSheetId="2">#REF!</definedName>
    <definedName name="data15">#REF!</definedName>
    <definedName name="data150" localSheetId="0">#REF!</definedName>
    <definedName name="data150" localSheetId="1">#REF!</definedName>
    <definedName name="data150" localSheetId="3">#REF!</definedName>
    <definedName name="data150" localSheetId="2">#REF!</definedName>
    <definedName name="data150">#REF!</definedName>
    <definedName name="data151" localSheetId="0">#REF!</definedName>
    <definedName name="data151" localSheetId="1">#REF!</definedName>
    <definedName name="data151" localSheetId="3">#REF!</definedName>
    <definedName name="data151" localSheetId="2">#REF!</definedName>
    <definedName name="data151">#REF!</definedName>
    <definedName name="data152" localSheetId="0">#REF!</definedName>
    <definedName name="data152" localSheetId="1">#REF!</definedName>
    <definedName name="data152" localSheetId="3">#REF!</definedName>
    <definedName name="data152" localSheetId="2">#REF!</definedName>
    <definedName name="data152">#REF!</definedName>
    <definedName name="data153" localSheetId="0">#REF!</definedName>
    <definedName name="data153" localSheetId="1">#REF!</definedName>
    <definedName name="data153" localSheetId="3">#REF!</definedName>
    <definedName name="data153" localSheetId="2">#REF!</definedName>
    <definedName name="data153">#REF!</definedName>
    <definedName name="data154" localSheetId="0">#REF!</definedName>
    <definedName name="data154" localSheetId="1">#REF!</definedName>
    <definedName name="data154" localSheetId="3">#REF!</definedName>
    <definedName name="data154" localSheetId="2">#REF!</definedName>
    <definedName name="data154">#REF!</definedName>
    <definedName name="data155" localSheetId="0">#REF!</definedName>
    <definedName name="data155" localSheetId="1">#REF!</definedName>
    <definedName name="data155" localSheetId="3">#REF!</definedName>
    <definedName name="data155" localSheetId="2">#REF!</definedName>
    <definedName name="data155">#REF!</definedName>
    <definedName name="data156" localSheetId="0">#REF!</definedName>
    <definedName name="data156" localSheetId="1">#REF!</definedName>
    <definedName name="data156" localSheetId="3">#REF!</definedName>
    <definedName name="data156" localSheetId="2">#REF!</definedName>
    <definedName name="data156">#REF!</definedName>
    <definedName name="data157" localSheetId="0">#REF!</definedName>
    <definedName name="data157" localSheetId="1">#REF!</definedName>
    <definedName name="data157" localSheetId="3">#REF!</definedName>
    <definedName name="data157" localSheetId="2">#REF!</definedName>
    <definedName name="data157">#REF!</definedName>
    <definedName name="data158" localSheetId="0">#REF!</definedName>
    <definedName name="data158" localSheetId="1">#REF!</definedName>
    <definedName name="data158" localSheetId="3">#REF!</definedName>
    <definedName name="data158" localSheetId="2">#REF!</definedName>
    <definedName name="data158">#REF!</definedName>
    <definedName name="data159" localSheetId="0">#REF!</definedName>
    <definedName name="data159" localSheetId="1">#REF!</definedName>
    <definedName name="data159" localSheetId="3">#REF!</definedName>
    <definedName name="data159" localSheetId="2">#REF!</definedName>
    <definedName name="data159">#REF!</definedName>
    <definedName name="data16" localSheetId="0">#REF!</definedName>
    <definedName name="data16" localSheetId="1">#REF!</definedName>
    <definedName name="data16" localSheetId="3">#REF!</definedName>
    <definedName name="data16" localSheetId="2">#REF!</definedName>
    <definedName name="data16">#REF!</definedName>
    <definedName name="data160" localSheetId="0">#REF!</definedName>
    <definedName name="data160" localSheetId="1">#REF!</definedName>
    <definedName name="data160" localSheetId="3">#REF!</definedName>
    <definedName name="data160" localSheetId="2">#REF!</definedName>
    <definedName name="data160">#REF!</definedName>
    <definedName name="data161" localSheetId="0">#REF!</definedName>
    <definedName name="data161" localSheetId="1">#REF!</definedName>
    <definedName name="data161" localSheetId="3">#REF!</definedName>
    <definedName name="data161" localSheetId="2">#REF!</definedName>
    <definedName name="data161">#REF!</definedName>
    <definedName name="data162" localSheetId="0">#REF!</definedName>
    <definedName name="data162" localSheetId="1">#REF!</definedName>
    <definedName name="data162" localSheetId="3">#REF!</definedName>
    <definedName name="data162" localSheetId="2">#REF!</definedName>
    <definedName name="data162">#REF!</definedName>
    <definedName name="data163" localSheetId="0">#REF!</definedName>
    <definedName name="data163" localSheetId="1">#REF!</definedName>
    <definedName name="data163" localSheetId="3">#REF!</definedName>
    <definedName name="data163" localSheetId="2">#REF!</definedName>
    <definedName name="data163">#REF!</definedName>
    <definedName name="data164" localSheetId="0">#REF!</definedName>
    <definedName name="data164" localSheetId="1">#REF!</definedName>
    <definedName name="data164" localSheetId="3">#REF!</definedName>
    <definedName name="data164" localSheetId="2">#REF!</definedName>
    <definedName name="data164">#REF!</definedName>
    <definedName name="data165" localSheetId="0">#REF!</definedName>
    <definedName name="data165" localSheetId="1">#REF!</definedName>
    <definedName name="data165" localSheetId="3">#REF!</definedName>
    <definedName name="data165" localSheetId="2">#REF!</definedName>
    <definedName name="data165">#REF!</definedName>
    <definedName name="data166" localSheetId="0">#REF!</definedName>
    <definedName name="data166" localSheetId="1">#REF!</definedName>
    <definedName name="data166" localSheetId="3">#REF!</definedName>
    <definedName name="data166" localSheetId="2">#REF!</definedName>
    <definedName name="data166">#REF!</definedName>
    <definedName name="data167" localSheetId="0">#REF!</definedName>
    <definedName name="data167" localSheetId="1">#REF!</definedName>
    <definedName name="data167" localSheetId="3">#REF!</definedName>
    <definedName name="data167" localSheetId="2">#REF!</definedName>
    <definedName name="data167">#REF!</definedName>
    <definedName name="data168" localSheetId="0">#REF!</definedName>
    <definedName name="data168" localSheetId="1">#REF!</definedName>
    <definedName name="data168" localSheetId="3">#REF!</definedName>
    <definedName name="data168" localSheetId="2">#REF!</definedName>
    <definedName name="data168">#REF!</definedName>
    <definedName name="data169" localSheetId="0">#REF!</definedName>
    <definedName name="data169" localSheetId="1">#REF!</definedName>
    <definedName name="data169" localSheetId="3">#REF!</definedName>
    <definedName name="data169" localSheetId="2">#REF!</definedName>
    <definedName name="data169">#REF!</definedName>
    <definedName name="data17" localSheetId="0">#REF!</definedName>
    <definedName name="data17" localSheetId="1">#REF!</definedName>
    <definedName name="data17" localSheetId="3">#REF!</definedName>
    <definedName name="data17" localSheetId="2">#REF!</definedName>
    <definedName name="data17">#REF!</definedName>
    <definedName name="data170" localSheetId="0">#REF!</definedName>
    <definedName name="data170" localSheetId="1">#REF!</definedName>
    <definedName name="data170" localSheetId="3">#REF!</definedName>
    <definedName name="data170" localSheetId="2">#REF!</definedName>
    <definedName name="data170">#REF!</definedName>
    <definedName name="data171" localSheetId="0">#REF!</definedName>
    <definedName name="data171" localSheetId="1">#REF!</definedName>
    <definedName name="data171" localSheetId="3">#REF!</definedName>
    <definedName name="data171" localSheetId="2">#REF!</definedName>
    <definedName name="data171">#REF!</definedName>
    <definedName name="data172" localSheetId="0">#REF!</definedName>
    <definedName name="data172" localSheetId="1">#REF!</definedName>
    <definedName name="data172" localSheetId="3">#REF!</definedName>
    <definedName name="data172" localSheetId="2">#REF!</definedName>
    <definedName name="data172">#REF!</definedName>
    <definedName name="data173" localSheetId="0">#REF!</definedName>
    <definedName name="data173" localSheetId="1">#REF!</definedName>
    <definedName name="data173" localSheetId="3">#REF!</definedName>
    <definedName name="data173" localSheetId="2">#REF!</definedName>
    <definedName name="data173">#REF!</definedName>
    <definedName name="data174" localSheetId="0">#REF!</definedName>
    <definedName name="data174" localSheetId="1">#REF!</definedName>
    <definedName name="data174" localSheetId="3">#REF!</definedName>
    <definedName name="data174" localSheetId="2">#REF!</definedName>
    <definedName name="data174">#REF!</definedName>
    <definedName name="data175" localSheetId="0">#REF!</definedName>
    <definedName name="data175" localSheetId="1">#REF!</definedName>
    <definedName name="data175" localSheetId="3">#REF!</definedName>
    <definedName name="data175" localSheetId="2">#REF!</definedName>
    <definedName name="data175">#REF!</definedName>
    <definedName name="data176" localSheetId="0">#REF!</definedName>
    <definedName name="data176" localSheetId="1">#REF!</definedName>
    <definedName name="data176" localSheetId="3">#REF!</definedName>
    <definedName name="data176" localSheetId="2">#REF!</definedName>
    <definedName name="data176">#REF!</definedName>
    <definedName name="data177" localSheetId="0">#REF!</definedName>
    <definedName name="data177" localSheetId="1">#REF!</definedName>
    <definedName name="data177" localSheetId="3">#REF!</definedName>
    <definedName name="data177" localSheetId="2">#REF!</definedName>
    <definedName name="data177">#REF!</definedName>
    <definedName name="data178" localSheetId="0">#REF!</definedName>
    <definedName name="data178" localSheetId="1">#REF!</definedName>
    <definedName name="data178" localSheetId="3">#REF!</definedName>
    <definedName name="data178" localSheetId="2">#REF!</definedName>
    <definedName name="data178">#REF!</definedName>
    <definedName name="data179" localSheetId="0">#REF!</definedName>
    <definedName name="data179" localSheetId="1">#REF!</definedName>
    <definedName name="data179" localSheetId="3">#REF!</definedName>
    <definedName name="data179" localSheetId="2">#REF!</definedName>
    <definedName name="data179">#REF!</definedName>
    <definedName name="data18" localSheetId="0">#REF!</definedName>
    <definedName name="data18" localSheetId="1">#REF!</definedName>
    <definedName name="data18" localSheetId="3">#REF!</definedName>
    <definedName name="data18" localSheetId="2">#REF!</definedName>
    <definedName name="data18">#REF!</definedName>
    <definedName name="data180" localSheetId="0">#REF!</definedName>
    <definedName name="data180" localSheetId="1">#REF!</definedName>
    <definedName name="data180" localSheetId="3">#REF!</definedName>
    <definedName name="data180" localSheetId="2">#REF!</definedName>
    <definedName name="data180">#REF!</definedName>
    <definedName name="data181" localSheetId="0">#REF!</definedName>
    <definedName name="data181" localSheetId="1">#REF!</definedName>
    <definedName name="data181" localSheetId="3">#REF!</definedName>
    <definedName name="data181" localSheetId="2">#REF!</definedName>
    <definedName name="data181">#REF!</definedName>
    <definedName name="data19" localSheetId="0">#REF!</definedName>
    <definedName name="data19" localSheetId="1">#REF!</definedName>
    <definedName name="data19" localSheetId="3">#REF!</definedName>
    <definedName name="data19" localSheetId="2">#REF!</definedName>
    <definedName name="data19">#REF!</definedName>
    <definedName name="data2" localSheetId="0">#REF!</definedName>
    <definedName name="data2" localSheetId="1">#REF!</definedName>
    <definedName name="data2" localSheetId="3">#REF!</definedName>
    <definedName name="data2" localSheetId="2">#REF!</definedName>
    <definedName name="data2">#REF!</definedName>
    <definedName name="data20" localSheetId="0">#REF!</definedName>
    <definedName name="data20" localSheetId="1">#REF!</definedName>
    <definedName name="data20" localSheetId="3">#REF!</definedName>
    <definedName name="data20" localSheetId="2">#REF!</definedName>
    <definedName name="data20">#REF!</definedName>
    <definedName name="data21" localSheetId="0">#REF!</definedName>
    <definedName name="data21" localSheetId="1">#REF!</definedName>
    <definedName name="data21" localSheetId="3">#REF!</definedName>
    <definedName name="data21" localSheetId="2">#REF!</definedName>
    <definedName name="data21">#REF!</definedName>
    <definedName name="data22" localSheetId="0">#REF!</definedName>
    <definedName name="data22" localSheetId="1">#REF!</definedName>
    <definedName name="data22" localSheetId="3">#REF!</definedName>
    <definedName name="data22" localSheetId="2">#REF!</definedName>
    <definedName name="data22">#REF!</definedName>
    <definedName name="data23" localSheetId="0">#REF!</definedName>
    <definedName name="data23" localSheetId="1">#REF!</definedName>
    <definedName name="data23" localSheetId="3">#REF!</definedName>
    <definedName name="data23" localSheetId="2">#REF!</definedName>
    <definedName name="data23">#REF!</definedName>
    <definedName name="data24" localSheetId="0">#REF!</definedName>
    <definedName name="data24" localSheetId="1">#REF!</definedName>
    <definedName name="data24" localSheetId="3">#REF!</definedName>
    <definedName name="data24" localSheetId="2">#REF!</definedName>
    <definedName name="data24">#REF!</definedName>
    <definedName name="data25" localSheetId="0">#REF!</definedName>
    <definedName name="data25" localSheetId="1">#REF!</definedName>
    <definedName name="data25" localSheetId="3">#REF!</definedName>
    <definedName name="data25" localSheetId="2">#REF!</definedName>
    <definedName name="data25">#REF!</definedName>
    <definedName name="data26" localSheetId="0">#REF!</definedName>
    <definedName name="data26" localSheetId="1">#REF!</definedName>
    <definedName name="data26" localSheetId="3">#REF!</definedName>
    <definedName name="data26" localSheetId="2">#REF!</definedName>
    <definedName name="data26">#REF!</definedName>
    <definedName name="data27" localSheetId="0">#REF!</definedName>
    <definedName name="data27" localSheetId="1">#REF!</definedName>
    <definedName name="data27" localSheetId="3">#REF!</definedName>
    <definedName name="data27" localSheetId="2">#REF!</definedName>
    <definedName name="data27">#REF!</definedName>
    <definedName name="data28" localSheetId="0">#REF!</definedName>
    <definedName name="data28" localSheetId="1">#REF!</definedName>
    <definedName name="data28" localSheetId="3">#REF!</definedName>
    <definedName name="data28" localSheetId="2">#REF!</definedName>
    <definedName name="data28">#REF!</definedName>
    <definedName name="data29" localSheetId="0">#REF!</definedName>
    <definedName name="data29" localSheetId="1">#REF!</definedName>
    <definedName name="data29" localSheetId="3">#REF!</definedName>
    <definedName name="data29" localSheetId="2">#REF!</definedName>
    <definedName name="data29">#REF!</definedName>
    <definedName name="data3" localSheetId="0">#REF!</definedName>
    <definedName name="data3" localSheetId="1">#REF!</definedName>
    <definedName name="data3" localSheetId="3">#REF!</definedName>
    <definedName name="data3" localSheetId="2">#REF!</definedName>
    <definedName name="data3">#REF!</definedName>
    <definedName name="data30" localSheetId="0">#REF!</definedName>
    <definedName name="data30" localSheetId="1">#REF!</definedName>
    <definedName name="data30" localSheetId="3">#REF!</definedName>
    <definedName name="data30" localSheetId="2">#REF!</definedName>
    <definedName name="data30">#REF!</definedName>
    <definedName name="data31" localSheetId="0">#REF!</definedName>
    <definedName name="data31" localSheetId="1">#REF!</definedName>
    <definedName name="data31" localSheetId="3">#REF!</definedName>
    <definedName name="data31" localSheetId="2">#REF!</definedName>
    <definedName name="data31">#REF!</definedName>
    <definedName name="data32" localSheetId="0">#REF!</definedName>
    <definedName name="data32" localSheetId="1">#REF!</definedName>
    <definedName name="data32" localSheetId="3">#REF!</definedName>
    <definedName name="data32" localSheetId="2">#REF!</definedName>
    <definedName name="data32">#REF!</definedName>
    <definedName name="data33" localSheetId="0">#REF!</definedName>
    <definedName name="data33" localSheetId="1">#REF!</definedName>
    <definedName name="data33" localSheetId="3">#REF!</definedName>
    <definedName name="data33" localSheetId="2">#REF!</definedName>
    <definedName name="data33">#REF!</definedName>
    <definedName name="data34" localSheetId="0">#REF!</definedName>
    <definedName name="data34" localSheetId="1">#REF!</definedName>
    <definedName name="data34" localSheetId="3">#REF!</definedName>
    <definedName name="data34" localSheetId="2">#REF!</definedName>
    <definedName name="data34">#REF!</definedName>
    <definedName name="data35" localSheetId="0">#REF!</definedName>
    <definedName name="data35" localSheetId="1">#REF!</definedName>
    <definedName name="data35" localSheetId="3">#REF!</definedName>
    <definedName name="data35" localSheetId="2">#REF!</definedName>
    <definedName name="data35">#REF!</definedName>
    <definedName name="data36" localSheetId="0">#REF!</definedName>
    <definedName name="data36" localSheetId="1">#REF!</definedName>
    <definedName name="data36" localSheetId="3">#REF!</definedName>
    <definedName name="data36" localSheetId="2">#REF!</definedName>
    <definedName name="data36">#REF!</definedName>
    <definedName name="data37" localSheetId="0">#REF!</definedName>
    <definedName name="data37" localSheetId="1">#REF!</definedName>
    <definedName name="data37" localSheetId="3">#REF!</definedName>
    <definedName name="data37" localSheetId="2">#REF!</definedName>
    <definedName name="data37">#REF!</definedName>
    <definedName name="data38" localSheetId="0">#REF!</definedName>
    <definedName name="data38" localSheetId="1">#REF!</definedName>
    <definedName name="data38" localSheetId="3">#REF!</definedName>
    <definedName name="data38" localSheetId="2">#REF!</definedName>
    <definedName name="data38">#REF!</definedName>
    <definedName name="data39" localSheetId="0">#REF!</definedName>
    <definedName name="data39" localSheetId="1">#REF!</definedName>
    <definedName name="data39" localSheetId="3">#REF!</definedName>
    <definedName name="data39" localSheetId="2">#REF!</definedName>
    <definedName name="data39">#REF!</definedName>
    <definedName name="data4" localSheetId="0">#REF!</definedName>
    <definedName name="data4" localSheetId="1">#REF!</definedName>
    <definedName name="data4" localSheetId="3">#REF!</definedName>
    <definedName name="data4" localSheetId="2">#REF!</definedName>
    <definedName name="data4">#REF!</definedName>
    <definedName name="data40" localSheetId="0">#REF!</definedName>
    <definedName name="data40" localSheetId="1">#REF!</definedName>
    <definedName name="data40" localSheetId="3">#REF!</definedName>
    <definedName name="data40" localSheetId="2">#REF!</definedName>
    <definedName name="data40">#REF!</definedName>
    <definedName name="data41" localSheetId="0">#REF!</definedName>
    <definedName name="data41" localSheetId="1">#REF!</definedName>
    <definedName name="data41" localSheetId="3">#REF!</definedName>
    <definedName name="data41" localSheetId="2">#REF!</definedName>
    <definedName name="data41">#REF!</definedName>
    <definedName name="data42" localSheetId="0">#REF!</definedName>
    <definedName name="data42" localSheetId="1">#REF!</definedName>
    <definedName name="data42" localSheetId="3">#REF!</definedName>
    <definedName name="data42" localSheetId="2">#REF!</definedName>
    <definedName name="data42">#REF!</definedName>
    <definedName name="data43" localSheetId="0">#REF!</definedName>
    <definedName name="data43" localSheetId="1">#REF!</definedName>
    <definedName name="data43" localSheetId="3">#REF!</definedName>
    <definedName name="data43" localSheetId="2">#REF!</definedName>
    <definedName name="data43">#REF!</definedName>
    <definedName name="data44" localSheetId="0">#REF!</definedName>
    <definedName name="data44" localSheetId="1">#REF!</definedName>
    <definedName name="data44" localSheetId="3">#REF!</definedName>
    <definedName name="data44" localSheetId="2">#REF!</definedName>
    <definedName name="data44">#REF!</definedName>
    <definedName name="data45" localSheetId="0">#REF!</definedName>
    <definedName name="data45" localSheetId="1">#REF!</definedName>
    <definedName name="data45" localSheetId="3">#REF!</definedName>
    <definedName name="data45" localSheetId="2">#REF!</definedName>
    <definedName name="data45">#REF!</definedName>
    <definedName name="data46" localSheetId="0">#REF!</definedName>
    <definedName name="data46" localSheetId="1">#REF!</definedName>
    <definedName name="data46" localSheetId="3">#REF!</definedName>
    <definedName name="data46" localSheetId="2">#REF!</definedName>
    <definedName name="data46">#REF!</definedName>
    <definedName name="data47" localSheetId="0">#REF!</definedName>
    <definedName name="data47" localSheetId="1">#REF!</definedName>
    <definedName name="data47" localSheetId="3">#REF!</definedName>
    <definedName name="data47" localSheetId="2">#REF!</definedName>
    <definedName name="data47">#REF!</definedName>
    <definedName name="data48" localSheetId="0">#REF!</definedName>
    <definedName name="data48" localSheetId="1">#REF!</definedName>
    <definedName name="data48" localSheetId="3">#REF!</definedName>
    <definedName name="data48" localSheetId="2">#REF!</definedName>
    <definedName name="data48">#REF!</definedName>
    <definedName name="data49" localSheetId="0">#REF!</definedName>
    <definedName name="data49" localSheetId="1">#REF!</definedName>
    <definedName name="data49" localSheetId="3">#REF!</definedName>
    <definedName name="data49" localSheetId="2">#REF!</definedName>
    <definedName name="data49">#REF!</definedName>
    <definedName name="data5" localSheetId="0">#REF!</definedName>
    <definedName name="data5" localSheetId="1">#REF!</definedName>
    <definedName name="data5" localSheetId="3">#REF!</definedName>
    <definedName name="data5" localSheetId="2">#REF!</definedName>
    <definedName name="data5">#REF!</definedName>
    <definedName name="data50" localSheetId="0">#REF!</definedName>
    <definedName name="data50" localSheetId="1">#REF!</definedName>
    <definedName name="data50" localSheetId="3">#REF!</definedName>
    <definedName name="data50" localSheetId="2">#REF!</definedName>
    <definedName name="data50">#REF!</definedName>
    <definedName name="data51" localSheetId="0">#REF!</definedName>
    <definedName name="data51" localSheetId="1">#REF!</definedName>
    <definedName name="data51" localSheetId="3">#REF!</definedName>
    <definedName name="data51" localSheetId="2">#REF!</definedName>
    <definedName name="data51">#REF!</definedName>
    <definedName name="data52" localSheetId="0">#REF!</definedName>
    <definedName name="data52" localSheetId="1">#REF!</definedName>
    <definedName name="data52" localSheetId="3">#REF!</definedName>
    <definedName name="data52" localSheetId="2">#REF!</definedName>
    <definedName name="data52">#REF!</definedName>
    <definedName name="data53" localSheetId="0">#REF!</definedName>
    <definedName name="data53" localSheetId="1">#REF!</definedName>
    <definedName name="data53" localSheetId="3">#REF!</definedName>
    <definedName name="data53" localSheetId="2">#REF!</definedName>
    <definedName name="data53">#REF!</definedName>
    <definedName name="data54" localSheetId="0">#REF!</definedName>
    <definedName name="data54" localSheetId="1">#REF!</definedName>
    <definedName name="data54" localSheetId="3">#REF!</definedName>
    <definedName name="data54" localSheetId="2">#REF!</definedName>
    <definedName name="data54">#REF!</definedName>
    <definedName name="data55" localSheetId="0">#REF!</definedName>
    <definedName name="data55" localSheetId="1">#REF!</definedName>
    <definedName name="data55" localSheetId="3">#REF!</definedName>
    <definedName name="data55" localSheetId="2">#REF!</definedName>
    <definedName name="data55">#REF!</definedName>
    <definedName name="data56" localSheetId="0">#REF!</definedName>
    <definedName name="data56" localSheetId="1">#REF!</definedName>
    <definedName name="data56" localSheetId="3">#REF!</definedName>
    <definedName name="data56" localSheetId="2">#REF!</definedName>
    <definedName name="data56">#REF!</definedName>
    <definedName name="data57" localSheetId="0">#REF!</definedName>
    <definedName name="data57" localSheetId="1">#REF!</definedName>
    <definedName name="data57" localSheetId="3">#REF!</definedName>
    <definedName name="data57" localSheetId="2">#REF!</definedName>
    <definedName name="data57">#REF!</definedName>
    <definedName name="data58" localSheetId="0">#REF!</definedName>
    <definedName name="data58" localSheetId="1">#REF!</definedName>
    <definedName name="data58" localSheetId="3">#REF!</definedName>
    <definedName name="data58" localSheetId="2">#REF!</definedName>
    <definedName name="data58">#REF!</definedName>
    <definedName name="data59" localSheetId="0">#REF!</definedName>
    <definedName name="data59" localSheetId="1">#REF!</definedName>
    <definedName name="data59" localSheetId="3">#REF!</definedName>
    <definedName name="data59" localSheetId="2">#REF!</definedName>
    <definedName name="data59">#REF!</definedName>
    <definedName name="data6" localSheetId="0">#REF!</definedName>
    <definedName name="data6" localSheetId="1">#REF!</definedName>
    <definedName name="data6" localSheetId="3">#REF!</definedName>
    <definedName name="data6" localSheetId="2">#REF!</definedName>
    <definedName name="data6">#REF!</definedName>
    <definedName name="data60" localSheetId="0">#REF!</definedName>
    <definedName name="data60" localSheetId="1">#REF!</definedName>
    <definedName name="data60" localSheetId="3">#REF!</definedName>
    <definedName name="data60" localSheetId="2">#REF!</definedName>
    <definedName name="data60">#REF!</definedName>
    <definedName name="data61" localSheetId="0">#REF!</definedName>
    <definedName name="data61" localSheetId="1">#REF!</definedName>
    <definedName name="data61" localSheetId="3">#REF!</definedName>
    <definedName name="data61" localSheetId="2">#REF!</definedName>
    <definedName name="data61">#REF!</definedName>
    <definedName name="data62" localSheetId="0">#REF!</definedName>
    <definedName name="data62" localSheetId="1">#REF!</definedName>
    <definedName name="data62" localSheetId="3">#REF!</definedName>
    <definedName name="data62" localSheetId="2">#REF!</definedName>
    <definedName name="data62">#REF!</definedName>
    <definedName name="data63" localSheetId="0">#REF!</definedName>
    <definedName name="data63" localSheetId="1">#REF!</definedName>
    <definedName name="data63" localSheetId="3">#REF!</definedName>
    <definedName name="data63" localSheetId="2">#REF!</definedName>
    <definedName name="data63">#REF!</definedName>
    <definedName name="data64" localSheetId="0">#REF!</definedName>
    <definedName name="data64" localSheetId="1">#REF!</definedName>
    <definedName name="data64" localSheetId="3">#REF!</definedName>
    <definedName name="data64" localSheetId="2">#REF!</definedName>
    <definedName name="data64">#REF!</definedName>
    <definedName name="data65" localSheetId="0">#REF!</definedName>
    <definedName name="data65" localSheetId="1">#REF!</definedName>
    <definedName name="data65" localSheetId="3">#REF!</definedName>
    <definedName name="data65" localSheetId="2">#REF!</definedName>
    <definedName name="data65">#REF!</definedName>
    <definedName name="data66" localSheetId="0">#REF!</definedName>
    <definedName name="data66" localSheetId="1">#REF!</definedName>
    <definedName name="data66" localSheetId="3">#REF!</definedName>
    <definedName name="data66" localSheetId="2">#REF!</definedName>
    <definedName name="data66">#REF!</definedName>
    <definedName name="data67" localSheetId="0">#REF!</definedName>
    <definedName name="data67" localSheetId="1">#REF!</definedName>
    <definedName name="data67" localSheetId="3">#REF!</definedName>
    <definedName name="data67" localSheetId="2">#REF!</definedName>
    <definedName name="data67">#REF!</definedName>
    <definedName name="data68" localSheetId="0">#REF!</definedName>
    <definedName name="data68" localSheetId="1">#REF!</definedName>
    <definedName name="data68" localSheetId="3">#REF!</definedName>
    <definedName name="data68" localSheetId="2">#REF!</definedName>
    <definedName name="data68">#REF!</definedName>
    <definedName name="data69" localSheetId="0">#REF!</definedName>
    <definedName name="data69" localSheetId="1">#REF!</definedName>
    <definedName name="data69" localSheetId="3">#REF!</definedName>
    <definedName name="data69" localSheetId="2">#REF!</definedName>
    <definedName name="data69">#REF!</definedName>
    <definedName name="data7" localSheetId="0">#REF!</definedName>
    <definedName name="data7" localSheetId="1">#REF!</definedName>
    <definedName name="data7" localSheetId="3">#REF!</definedName>
    <definedName name="data7" localSheetId="2">#REF!</definedName>
    <definedName name="data7">#REF!</definedName>
    <definedName name="data70" localSheetId="0">#REF!</definedName>
    <definedName name="data70" localSheetId="1">#REF!</definedName>
    <definedName name="data70" localSheetId="3">#REF!</definedName>
    <definedName name="data70" localSheetId="2">#REF!</definedName>
    <definedName name="data70">#REF!</definedName>
    <definedName name="data71" localSheetId="0">#REF!</definedName>
    <definedName name="data71" localSheetId="1">#REF!</definedName>
    <definedName name="data71" localSheetId="3">#REF!</definedName>
    <definedName name="data71" localSheetId="2">#REF!</definedName>
    <definedName name="data71">#REF!</definedName>
    <definedName name="data72" localSheetId="0">#REF!</definedName>
    <definedName name="data72" localSheetId="1">#REF!</definedName>
    <definedName name="data72" localSheetId="3">#REF!</definedName>
    <definedName name="data72" localSheetId="2">#REF!</definedName>
    <definedName name="data72">#REF!</definedName>
    <definedName name="data73" localSheetId="0">#REF!</definedName>
    <definedName name="data73" localSheetId="1">#REF!</definedName>
    <definedName name="data73" localSheetId="3">#REF!</definedName>
    <definedName name="data73" localSheetId="2">#REF!</definedName>
    <definedName name="data73">#REF!</definedName>
    <definedName name="data74" localSheetId="0">#REF!</definedName>
    <definedName name="data74" localSheetId="1">#REF!</definedName>
    <definedName name="data74" localSheetId="3">#REF!</definedName>
    <definedName name="data74" localSheetId="2">#REF!</definedName>
    <definedName name="data74">#REF!</definedName>
    <definedName name="data75" localSheetId="0">#REF!</definedName>
    <definedName name="data75" localSheetId="1">#REF!</definedName>
    <definedName name="data75" localSheetId="3">#REF!</definedName>
    <definedName name="data75" localSheetId="2">#REF!</definedName>
    <definedName name="data75">#REF!</definedName>
    <definedName name="data76" localSheetId="0">#REF!</definedName>
    <definedName name="data76" localSheetId="1">#REF!</definedName>
    <definedName name="data76" localSheetId="3">#REF!</definedName>
    <definedName name="data76" localSheetId="2">#REF!</definedName>
    <definedName name="data76">#REF!</definedName>
    <definedName name="data77" localSheetId="0">#REF!</definedName>
    <definedName name="data77" localSheetId="1">#REF!</definedName>
    <definedName name="data77" localSheetId="3">#REF!</definedName>
    <definedName name="data77" localSheetId="2">#REF!</definedName>
    <definedName name="data77">#REF!</definedName>
    <definedName name="data78" localSheetId="0">#REF!</definedName>
    <definedName name="data78" localSheetId="1">#REF!</definedName>
    <definedName name="data78" localSheetId="3">#REF!</definedName>
    <definedName name="data78" localSheetId="2">#REF!</definedName>
    <definedName name="data78">#REF!</definedName>
    <definedName name="data79" localSheetId="0">#REF!</definedName>
    <definedName name="data79" localSheetId="1">#REF!</definedName>
    <definedName name="data79" localSheetId="3">#REF!</definedName>
    <definedName name="data79" localSheetId="2">#REF!</definedName>
    <definedName name="data79">#REF!</definedName>
    <definedName name="data8" localSheetId="0">#REF!</definedName>
    <definedName name="data8" localSheetId="1">#REF!</definedName>
    <definedName name="data8" localSheetId="3">#REF!</definedName>
    <definedName name="data8" localSheetId="2">#REF!</definedName>
    <definedName name="data8">#REF!</definedName>
    <definedName name="data80" localSheetId="0">#REF!</definedName>
    <definedName name="data80" localSheetId="1">#REF!</definedName>
    <definedName name="data80" localSheetId="3">#REF!</definedName>
    <definedName name="data80" localSheetId="2">#REF!</definedName>
    <definedName name="data80">#REF!</definedName>
    <definedName name="data81" localSheetId="0">#REF!</definedName>
    <definedName name="data81" localSheetId="1">#REF!</definedName>
    <definedName name="data81" localSheetId="3">#REF!</definedName>
    <definedName name="data81" localSheetId="2">#REF!</definedName>
    <definedName name="data81">#REF!</definedName>
    <definedName name="data82" localSheetId="0">#REF!</definedName>
    <definedName name="data82" localSheetId="1">#REF!</definedName>
    <definedName name="data82" localSheetId="3">#REF!</definedName>
    <definedName name="data82" localSheetId="2">#REF!</definedName>
    <definedName name="data82">#REF!</definedName>
    <definedName name="data83" localSheetId="0">#REF!</definedName>
    <definedName name="data83" localSheetId="1">#REF!</definedName>
    <definedName name="data83" localSheetId="3">#REF!</definedName>
    <definedName name="data83" localSheetId="2">#REF!</definedName>
    <definedName name="data83">#REF!</definedName>
    <definedName name="data84" localSheetId="0">#REF!</definedName>
    <definedName name="data84" localSheetId="1">#REF!</definedName>
    <definedName name="data84" localSheetId="3">#REF!</definedName>
    <definedName name="data84" localSheetId="2">#REF!</definedName>
    <definedName name="data84">#REF!</definedName>
    <definedName name="data85" localSheetId="0">#REF!</definedName>
    <definedName name="data85" localSheetId="1">#REF!</definedName>
    <definedName name="data85" localSheetId="3">#REF!</definedName>
    <definedName name="data85" localSheetId="2">#REF!</definedName>
    <definedName name="data85">#REF!</definedName>
    <definedName name="data86" localSheetId="0">#REF!</definedName>
    <definedName name="data86" localSheetId="1">#REF!</definedName>
    <definedName name="data86" localSheetId="3">#REF!</definedName>
    <definedName name="data86" localSheetId="2">#REF!</definedName>
    <definedName name="data86">#REF!</definedName>
    <definedName name="data87" localSheetId="0">#REF!</definedName>
    <definedName name="data87" localSheetId="1">#REF!</definedName>
    <definedName name="data87" localSheetId="3">#REF!</definedName>
    <definedName name="data87" localSheetId="2">#REF!</definedName>
    <definedName name="data87">#REF!</definedName>
    <definedName name="data88" localSheetId="0">#REF!</definedName>
    <definedName name="data88" localSheetId="1">#REF!</definedName>
    <definedName name="data88" localSheetId="3">#REF!</definedName>
    <definedName name="data88" localSheetId="2">#REF!</definedName>
    <definedName name="data88">#REF!</definedName>
    <definedName name="data89" localSheetId="0">#REF!</definedName>
    <definedName name="data89" localSheetId="1">#REF!</definedName>
    <definedName name="data89" localSheetId="3">#REF!</definedName>
    <definedName name="data89" localSheetId="2">#REF!</definedName>
    <definedName name="data89">#REF!</definedName>
    <definedName name="data9" localSheetId="0">#REF!</definedName>
    <definedName name="data9" localSheetId="1">#REF!</definedName>
    <definedName name="data9" localSheetId="3">#REF!</definedName>
    <definedName name="data9" localSheetId="2">#REF!</definedName>
    <definedName name="data9">#REF!</definedName>
    <definedName name="data90" localSheetId="0">#REF!</definedName>
    <definedName name="data90" localSheetId="1">#REF!</definedName>
    <definedName name="data90" localSheetId="3">#REF!</definedName>
    <definedName name="data90" localSheetId="2">#REF!</definedName>
    <definedName name="data90">#REF!</definedName>
    <definedName name="data91" localSheetId="0">#REF!</definedName>
    <definedName name="data91" localSheetId="1">#REF!</definedName>
    <definedName name="data91" localSheetId="3">#REF!</definedName>
    <definedName name="data91" localSheetId="2">#REF!</definedName>
    <definedName name="data91">#REF!</definedName>
    <definedName name="data92" localSheetId="0">#REF!</definedName>
    <definedName name="data92" localSheetId="1">#REF!</definedName>
    <definedName name="data92" localSheetId="3">#REF!</definedName>
    <definedName name="data92" localSheetId="2">#REF!</definedName>
    <definedName name="data92">#REF!</definedName>
    <definedName name="data93" localSheetId="0">#REF!</definedName>
    <definedName name="data93" localSheetId="1">#REF!</definedName>
    <definedName name="data93" localSheetId="3">#REF!</definedName>
    <definedName name="data93" localSheetId="2">#REF!</definedName>
    <definedName name="data93">#REF!</definedName>
    <definedName name="data94" localSheetId="0">#REF!</definedName>
    <definedName name="data94" localSheetId="1">#REF!</definedName>
    <definedName name="data94" localSheetId="3">#REF!</definedName>
    <definedName name="data94" localSheetId="2">#REF!</definedName>
    <definedName name="data94">#REF!</definedName>
    <definedName name="data95" localSheetId="0">#REF!</definedName>
    <definedName name="data95" localSheetId="1">#REF!</definedName>
    <definedName name="data95" localSheetId="3">#REF!</definedName>
    <definedName name="data95" localSheetId="2">#REF!</definedName>
    <definedName name="data95">#REF!</definedName>
    <definedName name="data96" localSheetId="0">#REF!</definedName>
    <definedName name="data96" localSheetId="1">#REF!</definedName>
    <definedName name="data96" localSheetId="3">#REF!</definedName>
    <definedName name="data96" localSheetId="2">#REF!</definedName>
    <definedName name="data96">#REF!</definedName>
    <definedName name="data97" localSheetId="0">#REF!</definedName>
    <definedName name="data97" localSheetId="1">#REF!</definedName>
    <definedName name="data97" localSheetId="3">#REF!</definedName>
    <definedName name="data97" localSheetId="2">#REF!</definedName>
    <definedName name="data97">#REF!</definedName>
    <definedName name="data98" localSheetId="0">#REF!</definedName>
    <definedName name="data98" localSheetId="1">#REF!</definedName>
    <definedName name="data98" localSheetId="3">#REF!</definedName>
    <definedName name="data98" localSheetId="2">#REF!</definedName>
    <definedName name="data98">#REF!</definedName>
    <definedName name="data99" localSheetId="0">#REF!</definedName>
    <definedName name="data99" localSheetId="1">#REF!</definedName>
    <definedName name="data99" localSheetId="3">#REF!</definedName>
    <definedName name="data99" localSheetId="2">#REF!</definedName>
    <definedName name="data99">#REF!</definedName>
    <definedName name="dflt1">'[2]Customize Your SQ Tracker'!$F$21</definedName>
    <definedName name="dflt2">'[3]Customize Your Statement'!$G$21</definedName>
    <definedName name="dflt3">'[2]Customize Your SQ Tracker'!$E$23</definedName>
    <definedName name="dflt6">'[2]Customize Your SQ Tracker'!$H$21</definedName>
    <definedName name="dflt7">'[2]Customize Your SQ Tracker'!$H$22</definedName>
    <definedName name="dflt8">'[2]Customize Your SQ Tracker'!$G$23</definedName>
    <definedName name="display_area_2" localSheetId="0">#REF!</definedName>
    <definedName name="display_area_2" localSheetId="1">#REF!</definedName>
    <definedName name="display_area_2" localSheetId="3">#REF!</definedName>
    <definedName name="display_area_2" localSheetId="2">#REF!</definedName>
    <definedName name="display_area_2">#REF!</definedName>
    <definedName name="dropdown" localSheetId="0">#REF!</definedName>
    <definedName name="dropdown" localSheetId="1">#REF!</definedName>
    <definedName name="dropdown" localSheetId="3">#REF!</definedName>
    <definedName name="dropdown" localSheetId="2">#REF!</definedName>
    <definedName name="dropdown">#REF!</definedName>
    <definedName name="dsdsdsdsdsds" localSheetId="0">#REF!</definedName>
    <definedName name="dsdsdsdsdsds" localSheetId="1">#REF!</definedName>
    <definedName name="dsdsdsdsdsds" localSheetId="3">#REF!</definedName>
    <definedName name="dsdsdsdsdsds" localSheetId="2">#REF!</definedName>
    <definedName name="dsdsdsdsdsds">#REF!</definedName>
    <definedName name="ern.">[0]!ern.</definedName>
    <definedName name="ern.doc">[0]!ern.doc</definedName>
    <definedName name="EXP_SelectEmp" localSheetId="0">[3]!EXP_SelectEmp</definedName>
    <definedName name="EXP_SelectEmp" localSheetId="1">[3]!EXP_SelectEmp</definedName>
    <definedName name="EXP_SelectEmp" localSheetId="3">[3]!EXP_SelectEmp</definedName>
    <definedName name="EXP_SelectEmp" localSheetId="2">[3]!EXP_SelectEmp</definedName>
    <definedName name="EXP_SelectEmp">[3]!EXP_SelectEmp</definedName>
    <definedName name="FinePrint" localSheetId="0">[3]!FinePrint</definedName>
    <definedName name="FinePrint" localSheetId="1">[3]!FinePrint</definedName>
    <definedName name="FinePrint" localSheetId="3">[3]!FinePrint</definedName>
    <definedName name="FinePrint" localSheetId="2">[3]!FinePrint</definedName>
    <definedName name="FinePrint">[3]!FinePrint</definedName>
    <definedName name="frn.doc">[0]!frn.doc</definedName>
    <definedName name="GoAssetChart">[0]!GoAssetChart</definedName>
    <definedName name="GoBack">[0]!GoBack</definedName>
    <definedName name="GoBalanceSheet">[0]!GoBalanceSheet</definedName>
    <definedName name="GoCashFlow">[0]!GoCashFlow</definedName>
    <definedName name="GoData">[0]!GoData</definedName>
    <definedName name="GoIncomeChart">[0]!GoIncomeChart</definedName>
    <definedName name="Nada" localSheetId="0">[3]!Nada</definedName>
    <definedName name="Nada" localSheetId="1">[3]!Nada</definedName>
    <definedName name="Nada" localSheetId="3">[3]!Nada</definedName>
    <definedName name="Nada" localSheetId="2">[3]!Nada</definedName>
    <definedName name="Nada">[3]!Nada</definedName>
    <definedName name="NO" localSheetId="0">#REF!</definedName>
    <definedName name="NO" localSheetId="1">#REF!</definedName>
    <definedName name="NO" localSheetId="3">#REF!</definedName>
    <definedName name="NO" localSheetId="2">#REF!</definedName>
    <definedName name="NO">#REF!</definedName>
    <definedName name="orn.doc">[0]!orn.doc</definedName>
    <definedName name="_xlnm.Print_Area" localSheetId="0">'FINANCIALS 2024'!$A$1:$H$125</definedName>
    <definedName name="_xlnm.Print_Area" localSheetId="1">'FINANCIALS 2025 '!$A$1:$H$146</definedName>
    <definedName name="_xlnm.Print_Area" localSheetId="3">'FINANCIALS 2025 HUF'!$A$1:$H$139</definedName>
    <definedName name="_xlnm.Print_Area" localSheetId="2">'FINANCIALS 2026'!$A$1:$H$153</definedName>
    <definedName name="PRINT_AREA_MI" localSheetId="0">#REF!</definedName>
    <definedName name="PRINT_AREA_MI" localSheetId="1">#REF!</definedName>
    <definedName name="PRINT_AREA_MI" localSheetId="3">#REF!</definedName>
    <definedName name="PRINT_AREA_MI" localSheetId="2">#REF!</definedName>
    <definedName name="PRINT_AREA_MI">#REF!</definedName>
    <definedName name="prn.doc">[0]!prn.doc</definedName>
    <definedName name="raja">[0]!raja</definedName>
    <definedName name="ravi">[0]!ravi</definedName>
    <definedName name="RMB" localSheetId="0">#REF!</definedName>
    <definedName name="RMB" localSheetId="1">#REF!</definedName>
    <definedName name="RMB" localSheetId="3">#REF!</definedName>
    <definedName name="RMB" localSheetId="2">#REF!</definedName>
    <definedName name="RMB">#REF!</definedName>
    <definedName name="rrr">[0]!rrr</definedName>
    <definedName name="Specific_CheckSheet" localSheetId="0">[2]!Specific_CheckSheet</definedName>
    <definedName name="Specific_CheckSheet" localSheetId="1">[2]!Specific_CheckSheet</definedName>
    <definedName name="Specific_CheckSheet" localSheetId="3">[2]!Specific_CheckSheet</definedName>
    <definedName name="Specific_CheckSheet" localSheetId="2">[2]!Specific_CheckSheet</definedName>
    <definedName name="Specific_CheckSheet">[2]!Specific_CheckSheet</definedName>
    <definedName name="SQ_CatList" localSheetId="0">[2]!SQ_CatList</definedName>
    <definedName name="SQ_CatList" localSheetId="1">[2]!SQ_CatList</definedName>
    <definedName name="SQ_CatList" localSheetId="3">[2]!SQ_CatList</definedName>
    <definedName name="SQ_CatList" localSheetId="2">[2]!SQ_CatList</definedName>
    <definedName name="SQ_CatList">[2]!SQ_CatList</definedName>
    <definedName name="SQ_SelectEmployee" localSheetId="0">[2]!SQ_SelectEmployee</definedName>
    <definedName name="SQ_SelectEmployee" localSheetId="1">[2]!SQ_SelectEmployee</definedName>
    <definedName name="SQ_SelectEmployee" localSheetId="3">[2]!SQ_SelectEmployee</definedName>
    <definedName name="SQ_SelectEmployee" localSheetId="2">[2]!SQ_SelectEmployee</definedName>
    <definedName name="SQ_SelectEmployee">[2]!SQ_SelectEmployee</definedName>
    <definedName name="sri.doc">[0]!sri.doc</definedName>
    <definedName name="srini">[0]!srini</definedName>
    <definedName name="srn.doc" hidden="1">{#N/A,#N/A,FALSE,"Sheet7 "}</definedName>
    <definedName name="TOT" localSheetId="0">#REF!</definedName>
    <definedName name="TOT" localSheetId="1">#REF!</definedName>
    <definedName name="TOT" localSheetId="3">#REF!</definedName>
    <definedName name="TOT" localSheetId="2">#REF!</definedName>
    <definedName name="TOT">#REF!</definedName>
    <definedName name="typeofasset" localSheetId="0">#REF!</definedName>
    <definedName name="typeofasset" localSheetId="1">#REF!</definedName>
    <definedName name="typeofasset" localSheetId="3">#REF!</definedName>
    <definedName name="typeofasset" localSheetId="2">#REF!</definedName>
    <definedName name="typeofasset">#REF!</definedName>
    <definedName name="umesh">[0]!umesh</definedName>
    <definedName name="urn.doc" hidden="1">{#N/A,#N/A,FALSE,"Sheet7 "}</definedName>
    <definedName name="vital5">'[2]Customize Your SQ Tracker'!$F$15</definedName>
    <definedName name="vrn.doc" hidden="1">{#N/A,#N/A,FALSE,"Sheet7 "}</definedName>
    <definedName name="wrn.doc">[0]!wrn.doc</definedName>
    <definedName name="wrn.doc." hidden="1">{#N/A,#N/A,FALSE,"Sheet7 "}</definedName>
    <definedName name="yrn.doc" hidden="1">{#N/A,#N/A,FALSE,"Sheet7 "}</definedName>
    <definedName name="zrn.doc">[0]!zrn.doc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6" i="3" l="1"/>
  <c r="G137" i="4"/>
  <c r="C137" i="4"/>
  <c r="G130" i="4"/>
  <c r="G132" i="4" s="1"/>
  <c r="C130" i="4"/>
  <c r="C132" i="4" s="1"/>
  <c r="C31" i="4" s="1"/>
  <c r="G123" i="4"/>
  <c r="G125" i="4" s="1"/>
  <c r="G126" i="4" s="1"/>
  <c r="C123" i="4"/>
  <c r="C125" i="4" s="1"/>
  <c r="G118" i="4"/>
  <c r="C118" i="4"/>
  <c r="G109" i="4"/>
  <c r="C109" i="4"/>
  <c r="G103" i="4"/>
  <c r="G111" i="4" s="1"/>
  <c r="C103" i="4"/>
  <c r="C111" i="4" s="1"/>
  <c r="H54" i="4"/>
  <c r="C42" i="4"/>
  <c r="H46" i="4" s="1"/>
  <c r="C33" i="4"/>
  <c r="C27" i="4"/>
  <c r="C17" i="4"/>
  <c r="C11" i="4"/>
  <c r="H11" i="4" s="1"/>
  <c r="G144" i="2"/>
  <c r="C144" i="2"/>
  <c r="G137" i="2"/>
  <c r="G139" i="2" s="1"/>
  <c r="C137" i="2"/>
  <c r="C139" i="2" s="1"/>
  <c r="C38" i="2" s="1"/>
  <c r="G130" i="2"/>
  <c r="G132" i="2" s="1"/>
  <c r="G133" i="2" s="1"/>
  <c r="C130" i="2"/>
  <c r="C132" i="2" s="1"/>
  <c r="G125" i="2"/>
  <c r="C125" i="2"/>
  <c r="G116" i="2"/>
  <c r="C116" i="2"/>
  <c r="G110" i="2"/>
  <c r="G118" i="2" s="1"/>
  <c r="C110" i="2"/>
  <c r="C118" i="2" s="1"/>
  <c r="H61" i="2"/>
  <c r="C49" i="2"/>
  <c r="H53" i="2" s="1"/>
  <c r="C40" i="2"/>
  <c r="C34" i="2"/>
  <c r="H27" i="2"/>
  <c r="C17" i="2"/>
  <c r="C11" i="2"/>
  <c r="H11" i="2" s="1"/>
  <c r="H82" i="1"/>
  <c r="H74" i="1"/>
  <c r="C64" i="1"/>
  <c r="C57" i="1"/>
  <c r="C59" i="1" s="1"/>
  <c r="C50" i="1"/>
  <c r="C52" i="1" s="1"/>
  <c r="C101" i="1" s="1"/>
  <c r="C43" i="1"/>
  <c r="C45" i="1" s="1"/>
  <c r="C102" i="1" s="1"/>
  <c r="C32" i="1"/>
  <c r="C34" i="1" s="1"/>
  <c r="C36" i="1" s="1"/>
  <c r="C27" i="1"/>
  <c r="C17" i="1"/>
  <c r="C11" i="1"/>
  <c r="H11" i="1" s="1"/>
  <c r="G151" i="3"/>
  <c r="G144" i="3"/>
  <c r="G146" i="3" s="1"/>
  <c r="C43" i="3" s="1"/>
  <c r="G137" i="3"/>
  <c r="G139" i="3" s="1"/>
  <c r="G132" i="3"/>
  <c r="G123" i="3"/>
  <c r="G117" i="3"/>
  <c r="G125" i="3" s="1"/>
  <c r="C86" i="3"/>
  <c r="H66" i="3"/>
  <c r="O57" i="3"/>
  <c r="O58" i="3" s="1"/>
  <c r="O59" i="3" s="1"/>
  <c r="O60" i="3" s="1"/>
  <c r="O61" i="3" s="1"/>
  <c r="C54" i="3"/>
  <c r="H58" i="3" s="1"/>
  <c r="C45" i="3"/>
  <c r="C39" i="3"/>
  <c r="H32" i="3"/>
  <c r="C22" i="3"/>
  <c r="H16" i="3"/>
  <c r="C126" i="4" l="1"/>
  <c r="C29" i="4"/>
  <c r="C71" i="4"/>
  <c r="G112" i="4"/>
  <c r="G113" i="4"/>
  <c r="C112" i="4"/>
  <c r="C113" i="4"/>
  <c r="C73" i="4" s="1"/>
  <c r="C25" i="4"/>
  <c r="C18" i="4"/>
  <c r="C20" i="4" s="1"/>
  <c r="H20" i="4" s="1"/>
  <c r="C133" i="2"/>
  <c r="C36" i="2"/>
  <c r="C78" i="2"/>
  <c r="G119" i="2"/>
  <c r="G120" i="2"/>
  <c r="C119" i="2"/>
  <c r="C120" i="2"/>
  <c r="C80" i="2" s="1"/>
  <c r="C32" i="2"/>
  <c r="C18" i="2"/>
  <c r="C20" i="2" s="1"/>
  <c r="H20" i="2" s="1"/>
  <c r="H64" i="1"/>
  <c r="C104" i="1"/>
  <c r="C37" i="1"/>
  <c r="C38" i="1"/>
  <c r="C103" i="1" s="1"/>
  <c r="C18" i="1"/>
  <c r="C20" i="1" s="1"/>
  <c r="H20" i="1" s="1"/>
  <c r="C41" i="3"/>
  <c r="H45" i="3" s="1"/>
  <c r="G140" i="3"/>
  <c r="C83" i="3"/>
  <c r="G126" i="3"/>
  <c r="G127" i="3"/>
  <c r="C85" i="3" s="1"/>
  <c r="C37" i="3"/>
  <c r="C23" i="3"/>
  <c r="C25" i="3"/>
  <c r="H25" i="3" s="1"/>
  <c r="H33" i="4" l="1"/>
  <c r="H50" i="4" s="1"/>
  <c r="H31" i="2"/>
  <c r="H57" i="2" s="1"/>
  <c r="H78" i="1"/>
  <c r="H62" i="3"/>
  <c r="C63" i="4" l="1"/>
  <c r="H57" i="4"/>
  <c r="H59" i="4" s="1"/>
  <c r="C68" i="4" s="1"/>
  <c r="H64" i="2"/>
  <c r="H66" i="2" s="1"/>
  <c r="C75" i="2" s="1"/>
  <c r="C70" i="2"/>
  <c r="H85" i="1"/>
  <c r="H87" i="1" s="1"/>
  <c r="H89" i="1" s="1"/>
  <c r="C98" i="1" s="1"/>
  <c r="C93" i="1"/>
  <c r="C75" i="3"/>
  <c r="H69" i="3"/>
  <c r="H71" i="3" s="1"/>
  <c r="C80" i="3" s="1"/>
  <c r="C62" i="4" l="1"/>
  <c r="C74" i="4"/>
  <c r="C72" i="4"/>
  <c r="C64" i="4"/>
  <c r="C66" i="4" s="1"/>
  <c r="C79" i="2"/>
  <c r="C71" i="2"/>
  <c r="C73" i="2" s="1"/>
  <c r="C81" i="2"/>
  <c r="C69" i="2"/>
  <c r="C94" i="1"/>
  <c r="C96" i="1" s="1"/>
  <c r="C92" i="1"/>
  <c r="C74" i="3"/>
  <c r="C84" i="3"/>
  <c r="C76" i="3"/>
  <c r="C78" i="3" s="1"/>
  <c r="C89" i="3"/>
  <c r="C78" i="4" l="1"/>
  <c r="C70" i="4"/>
  <c r="C85" i="2"/>
  <c r="C77" i="2"/>
  <c r="C108" i="1"/>
  <c r="C100" i="1"/>
  <c r="C91" i="3"/>
  <c r="C82" i="3"/>
  <c r="B70" i="4" l="1"/>
  <c r="C91" i="4"/>
  <c r="C92" i="4" s="1"/>
  <c r="C94" i="4" s="1"/>
  <c r="C75" i="4" s="1"/>
  <c r="C77" i="4" s="1"/>
  <c r="C79" i="4" s="1"/>
  <c r="C98" i="2"/>
  <c r="C99" i="2" s="1"/>
  <c r="C101" i="2" s="1"/>
  <c r="C82" i="2" s="1"/>
  <c r="C84" i="2" s="1"/>
  <c r="C86" i="2" s="1"/>
  <c r="C83" i="2"/>
  <c r="B77" i="2"/>
  <c r="B100" i="1"/>
  <c r="C121" i="1"/>
  <c r="C122" i="1" s="1"/>
  <c r="C124" i="1" s="1"/>
  <c r="C105" i="1" s="1"/>
  <c r="C107" i="1" s="1"/>
  <c r="C109" i="1" s="1"/>
  <c r="C106" i="1"/>
  <c r="C105" i="3"/>
  <c r="C106" i="3" s="1"/>
  <c r="C108" i="3" s="1"/>
  <c r="C87" i="3" s="1"/>
  <c r="C90" i="3" s="1"/>
  <c r="C92" i="3" s="1"/>
  <c r="C88" i="3"/>
  <c r="C80" i="4" l="1"/>
  <c r="C81" i="4"/>
  <c r="C85" i="4" s="1"/>
  <c r="C87" i="2"/>
  <c r="C88" i="2"/>
  <c r="C92" i="2" s="1"/>
  <c r="C110" i="1"/>
  <c r="C111" i="1"/>
  <c r="C115" i="1" s="1"/>
  <c r="C93" i="3"/>
  <c r="C94" i="3" s="1"/>
  <c r="C98" i="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Manasha Devi</author>
  </authors>
  <commentList>
    <comment ref="C79" authorId="0" shapeId="0" xr:uid="{00000000-0006-0000-0100-000001000000}">
      <text>
        <r>
          <rPr>
            <sz val="11"/>
            <color theme="1"/>
            <rFont val="Calibri"/>
            <family val="2"/>
            <scheme val="minor"/>
          </rPr>
          <t>20% or 12.5% as the case maybe for with or without indexation
Note: For NRI 12.5% only</t>
        </r>
      </text>
    </comment>
    <comment ref="G125" authorId="0" shapeId="0" xr:uid="{00000000-0006-0000-0100-000002000000}">
      <text>
        <r>
          <rPr>
            <sz val="11"/>
            <color theme="1"/>
            <rFont val="Calibri"/>
            <family val="2"/>
            <scheme val="minor"/>
          </rPr>
          <t xml:space="preserve">With or without indexaion benefit available to Resident indicidual, so alter appropriately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Syed Rasik</author>
    <author>Manasha Devi</author>
    <author>itsupport</author>
  </authors>
  <commentList>
    <comment ref="H45" authorId="0" shapeId="0" xr:uid="{00000000-0006-0000-0200-000001000000}">
      <text>
        <r>
          <rPr>
            <sz val="11"/>
            <color theme="1"/>
            <rFont val="Calibri"/>
            <family val="2"/>
            <scheme val="minor"/>
          </rPr>
          <t>Abhi:
Capital Gains</t>
        </r>
      </text>
    </comment>
    <comment ref="C84" authorId="1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20% or 12.5% as the case maybe for with or without indexation
Note: For NRI 12.5% only</t>
        </r>
      </text>
    </comment>
    <comment ref="C89" authorId="2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 xml:space="preserve">itsupport:
Only for Resident
</t>
        </r>
      </text>
    </comment>
    <comment ref="G132" authorId="1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 xml:space="preserve">With or without indexaion benefit available to Resident indicidual, so alter appropriately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Syed Rasik</author>
    <author>Manasha Devi</author>
  </authors>
  <commentList>
    <comment ref="H33" authorId="0" shapeId="0" xr:uid="{00000000-0006-0000-0300-000001000000}">
      <text>
        <r>
          <rPr>
            <sz val="11"/>
            <color theme="1"/>
            <rFont val="Calibri"/>
            <family val="2"/>
            <scheme val="minor"/>
          </rPr>
          <t>Abhi:
Capital Gains</t>
        </r>
      </text>
    </comment>
    <comment ref="C72" authorId="1" shapeId="0" xr:uid="{00000000-0006-0000-0300-000002000000}">
      <text>
        <r>
          <rPr>
            <sz val="11"/>
            <color theme="1"/>
            <rFont val="Calibri"/>
            <family val="2"/>
            <scheme val="minor"/>
          </rPr>
          <t>20% or 12.5% as the case maybe for with or without indexation
Note: For NRI 12.5% only</t>
        </r>
      </text>
    </comment>
    <comment ref="C76" authorId="1" shapeId="0" xr:uid="{00000000-0006-0000-0300-000003000000}">
      <text>
        <r>
          <rPr>
            <sz val="11"/>
            <color theme="1"/>
            <rFont val="Calibri"/>
            <family val="2"/>
            <scheme val="minor"/>
          </rPr>
          <t>No Rebate in case of HUF</t>
        </r>
      </text>
    </comment>
    <comment ref="G118" authorId="1" shapeId="0" xr:uid="{00000000-0006-0000-0300-000004000000}">
      <text>
        <r>
          <rPr>
            <sz val="11"/>
            <color theme="1"/>
            <rFont val="Calibri"/>
            <family val="2"/>
            <scheme val="minor"/>
          </rPr>
          <t xml:space="preserve">With or without indexaion benefit available to Resident indicidual, so alter appropriately
</t>
        </r>
      </text>
    </comment>
  </commentList>
</comments>
</file>

<file path=xl/sharedStrings.xml><?xml version="1.0" encoding="utf-8"?>
<sst xmlns="http://schemas.openxmlformats.org/spreadsheetml/2006/main" count="387" uniqueCount="113">
  <si>
    <t>PKC MANAGEMENT CONSULTING</t>
  </si>
  <si>
    <t>Tax Calculator  |  SELF-ASSESSMENT TOOL</t>
  </si>
  <si>
    <t>Tax advisory Division</t>
  </si>
  <si>
    <t>Version 1.0  |  September 2026</t>
  </si>
  <si>
    <t>Note: Please enter the relevant numbers in the Grey boxes</t>
  </si>
  <si>
    <t>YEAR ENDED:31.03.2026</t>
  </si>
  <si>
    <t xml:space="preserve">PAN: </t>
  </si>
  <si>
    <t>ASST.YEAR: 2026-27</t>
  </si>
  <si>
    <t>STATEMENT OF TOTAL INCOME</t>
  </si>
  <si>
    <t>INCOME FROM SALARY</t>
  </si>
  <si>
    <t>Salary Income</t>
  </si>
  <si>
    <t>Less: Standard Deduction</t>
  </si>
  <si>
    <t>INCOME FROM HOUSE PROPERTY</t>
  </si>
  <si>
    <t>Rent Received</t>
  </si>
  <si>
    <t>Less: Municipal Taxes</t>
  </si>
  <si>
    <t>Less: 30% Standard - Repairs</t>
  </si>
  <si>
    <t>Less: Housing Loan Interest</t>
  </si>
  <si>
    <t>INCOME FROM BUSINESS OR PROFESSION</t>
  </si>
  <si>
    <t>Net Profit</t>
  </si>
  <si>
    <t>Profit from Partnership</t>
  </si>
  <si>
    <t>Salary from Partnership Firm</t>
  </si>
  <si>
    <t>INCOME FROM CAPITAL GAIN</t>
  </si>
  <si>
    <t>Refer Annexure</t>
  </si>
  <si>
    <t>Net LTCG u/s 112A</t>
  </si>
  <si>
    <t>LTCG Taxable u/s 112</t>
  </si>
  <si>
    <t>STCG Taxable u/s 111A</t>
  </si>
  <si>
    <t>Sale of Other Assets - STCG</t>
  </si>
  <si>
    <t>Sale of Virtual Digital Asset</t>
  </si>
  <si>
    <t>INCOME FROM OTHER SOURCES</t>
  </si>
  <si>
    <t>Agricultural Income</t>
  </si>
  <si>
    <t>Interest Received</t>
  </si>
  <si>
    <t>Less: Interest paid</t>
  </si>
  <si>
    <t>FD Interest</t>
  </si>
  <si>
    <t>Dividend Received</t>
  </si>
  <si>
    <t>0-4l</t>
  </si>
  <si>
    <t>Nil</t>
  </si>
  <si>
    <t>Interest on Refund</t>
  </si>
  <si>
    <t>4l-8l</t>
  </si>
  <si>
    <t>SB Interest</t>
  </si>
  <si>
    <t>8l-12l</t>
  </si>
  <si>
    <t>10%+20000</t>
  </si>
  <si>
    <t>12l-16l</t>
  </si>
  <si>
    <t>15%+60000</t>
  </si>
  <si>
    <t>16L-20L</t>
  </si>
  <si>
    <t>20%+120000</t>
  </si>
  <si>
    <t>20L-24L</t>
  </si>
  <si>
    <t>25%+200000</t>
  </si>
  <si>
    <t>Gross Taxable Income</t>
  </si>
  <si>
    <t>More than 24l</t>
  </si>
  <si>
    <t>300000+30%</t>
  </si>
  <si>
    <t>Less: Deduction under Chapter VI-A</t>
  </si>
  <si>
    <t>80TTA</t>
  </si>
  <si>
    <t>Interest</t>
  </si>
  <si>
    <t>Net Taxable Income</t>
  </si>
  <si>
    <t>or</t>
  </si>
  <si>
    <t>Taxable Income</t>
  </si>
  <si>
    <t>Adjusted Taxable Income for New Regime</t>
  </si>
  <si>
    <t>Total Income - New Regime</t>
  </si>
  <si>
    <t>Adjusted Taxable Income</t>
  </si>
  <si>
    <t>Tax on Above</t>
  </si>
  <si>
    <t>Tax on New Regime</t>
  </si>
  <si>
    <t xml:space="preserve">    </t>
  </si>
  <si>
    <t>Tax on Old Regime</t>
  </si>
  <si>
    <t xml:space="preserve"> </t>
  </si>
  <si>
    <t>Special Rate @ ( 15% or 20%)- 111 A</t>
  </si>
  <si>
    <t>Special Rate @ 20% - 112</t>
  </si>
  <si>
    <t>Special Rate @ (10% or 12.5%) - 112A</t>
  </si>
  <si>
    <t>Special Rate @ 30% - 115BBH</t>
  </si>
  <si>
    <t>Rebate on Agricultural Income</t>
  </si>
  <si>
    <t>Rebate U/s 87A</t>
  </si>
  <si>
    <t>Marginal Relief
(Marginal relief not applicable for  non resident)</t>
  </si>
  <si>
    <t xml:space="preserve">Tax </t>
  </si>
  <si>
    <t>Add: Surcharge</t>
  </si>
  <si>
    <t>Add:Cess@4%</t>
  </si>
  <si>
    <t>Less: TDS</t>
  </si>
  <si>
    <t>Less: Advance Tax</t>
  </si>
  <si>
    <t>Add: Interest U/s 234B&amp;C</t>
  </si>
  <si>
    <t>Tax payable U/s 140-A</t>
  </si>
  <si>
    <t>NIL</t>
  </si>
  <si>
    <t>Income From Agriculture</t>
  </si>
  <si>
    <t>Add : Basic Exemption Limit</t>
  </si>
  <si>
    <t>Tax to be claimed as Rebate</t>
  </si>
  <si>
    <t xml:space="preserve">ANNEXURE - Capital Gain </t>
  </si>
  <si>
    <t>Amount</t>
  </si>
  <si>
    <t>Sale of Shares - LTCG - Other than GrandFathering</t>
  </si>
  <si>
    <t>Sale consideration</t>
  </si>
  <si>
    <t>Cost of aquisation</t>
  </si>
  <si>
    <t>Taxable amount LTCG u/s 112A</t>
  </si>
  <si>
    <t>Sale of Shares - LTCG- Grandfathering</t>
  </si>
  <si>
    <t>Less: Setoff of Losses Carried Forward</t>
  </si>
  <si>
    <t>Taxable LTCG u/s 112A</t>
  </si>
  <si>
    <t>Total LTCG u/s 112A</t>
  </si>
  <si>
    <t xml:space="preserve">Less: Exemption </t>
  </si>
  <si>
    <t>Sale of Other Assets - LTCG</t>
  </si>
  <si>
    <t>Taxable amount LTCG u/s 112</t>
  </si>
  <si>
    <t>Sale of Shares - STCG</t>
  </si>
  <si>
    <t>Sale Consideration</t>
  </si>
  <si>
    <t>Less: Cost of Acquisition</t>
  </si>
  <si>
    <t>STCG Taxable under Slab Rate</t>
  </si>
  <si>
    <t>Taxable Amount</t>
  </si>
  <si>
    <t>YEAR ENDED:31.03.2024</t>
  </si>
  <si>
    <t>ASST.YEAR: 2024-25</t>
  </si>
  <si>
    <t>Less: Professsional Tax</t>
  </si>
  <si>
    <t>LTCG Taxable u/s 112A</t>
  </si>
  <si>
    <t>Sale of Shares - LTCG - GrandFathering</t>
  </si>
  <si>
    <t>STCG Taxable u/s 112</t>
  </si>
  <si>
    <t>Rounded-Off</t>
  </si>
  <si>
    <t>Special Rate @ 15% - 111 A</t>
  </si>
  <si>
    <t>Special Rate @ 10% - 112A</t>
  </si>
  <si>
    <t>YEAR ENDED:31.03.2025</t>
  </si>
  <si>
    <t>ASST.YEAR: 2025-26</t>
  </si>
  <si>
    <t>Before 23rd July 2024</t>
  </si>
  <si>
    <t>On or After 23rd July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</si>
</sst>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(* #,##0_);_(* \(#,##0\);_(* &quot;-&quot;??_);_(@_)"/>
    <numFmt numFmtId="165" formatCode="_ * #,##0_ ;_ * \-#,##0_ ;_ * &quot;-&quot;??_ ;_ @_ 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Cambria"/>
      <family val="1"/>
    </font>
    <font>
      <b/>
      <sz val="10.5"/>
      <color theme="1"/>
      <name val="Cambria"/>
      <family val="1"/>
    </font>
    <font>
      <b/>
      <sz val="14"/>
      <color theme="1"/>
      <name val="cambria"/>
      <family val="1"/>
    </font>
    <font>
      <b/>
      <u/>
      <sz val="10.5"/>
      <color theme="1"/>
      <name val="cambria"/>
      <family val="1"/>
    </font>
    <font>
      <sz val="11"/>
      <name val="Cambria"/>
      <family val="1"/>
    </font>
    <font>
      <sz val="10.5"/>
      <name val="cambria"/>
      <family val="1"/>
    </font>
    <font>
      <sz val="10"/>
      <name val="Arial"/>
      <family val="2"/>
    </font>
    <font>
      <b/>
      <u/>
      <sz val="11"/>
      <color theme="1"/>
      <name val="Cambria"/>
      <family val="1"/>
    </font>
    <font>
      <b/>
      <sz val="10"/>
      <name val="Cambria"/>
      <family val="1"/>
    </font>
    <font>
      <sz val="10"/>
      <name val="cambria"/>
      <family val="1"/>
    </font>
    <font>
      <b/>
      <sz val="11"/>
      <color rgb="FF000000"/>
      <name val="Cambria"/>
      <family val="1"/>
    </font>
    <font>
      <b/>
      <u/>
      <sz val="10.5"/>
      <color rgb="FF000000"/>
      <name val="Cambria"/>
      <family val="1"/>
    </font>
    <font>
      <sz val="10.5"/>
      <color rgb="FF000000"/>
      <name val="Cambria"/>
      <family val="1"/>
    </font>
    <font>
      <b/>
      <sz val="10.5"/>
      <color rgb="FF000000"/>
      <name val="Cambria"/>
      <family val="1"/>
    </font>
    <font>
      <sz val="10"/>
      <color rgb="FF000000"/>
      <name val="Cambria"/>
      <family val="1"/>
    </font>
    <font>
      <b/>
      <sz val="11"/>
      <color rgb="FF244062"/>
      <name val="Cambria"/>
      <family val="1"/>
    </font>
    <font>
      <b/>
      <sz val="11"/>
      <color rgb="FF002060"/>
      <name val="Cambria"/>
      <family val="1"/>
    </font>
    <font>
      <b/>
      <sz val="10.5"/>
      <color rgb="FF244062"/>
      <name val="Cambria"/>
      <family val="1"/>
    </font>
    <font>
      <b/>
      <sz val="18"/>
      <color rgb="FFFFFFFF"/>
      <name val="Cambria"/>
      <family val="1"/>
    </font>
    <font>
      <b/>
      <sz val="11"/>
      <color rgb="FFBF9000"/>
      <name val="Cambria"/>
      <family val="1"/>
    </font>
    <font>
      <b/>
      <sz val="10"/>
      <color rgb="FF244062"/>
      <name val="Cambria"/>
      <family val="1"/>
    </font>
    <font>
      <sz val="9"/>
      <color rgb="FF7F7F7F"/>
      <name val="Cambria"/>
      <family val="1"/>
    </font>
    <font>
      <b/>
      <sz val="12"/>
      <color rgb="FF002060"/>
      <name val="Cambria"/>
      <family val="1"/>
    </font>
    <font>
      <b/>
      <sz val="10"/>
      <color theme="1"/>
      <name val="Cambria"/>
      <family val="1"/>
    </font>
    <font>
      <sz val="10.5"/>
      <color rgb="FF000000"/>
      <name val="Cambria"/>
      <family val="1"/>
    </font>
  </fonts>
  <fills count="10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F9000"/>
        <bgColor rgb="FF808000"/>
      </patternFill>
    </fill>
    <fill>
      <patternFill patternType="solid">
        <fgColor theme="0"/>
        <bgColor rgb="FF808000"/>
      </patternFill>
    </fill>
    <fill>
      <patternFill patternType="solid">
        <fgColor theme="0"/>
        <bgColor indexed="64"/>
      </patternFill>
    </fill>
    <fill>
      <patternFill patternType="solid">
        <fgColor rgb="FFEAF2F8"/>
      </patternFill>
    </fill>
    <fill>
      <patternFill patternType="solid">
        <fgColor rgb="FF002060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medium">
        <color rgb="FFBF9000"/>
      </bottom>
      <diagonal/>
    </border>
    <border>
      <left/>
      <right/>
      <top/>
      <bottom style="medium">
        <color rgb="FF002060"/>
      </bottom>
      <diagonal/>
    </border>
  </borders>
  <cellStyleXfs count="7">
    <xf numFmtId="0" fontId="0" fillId="0" borderId="0"/>
    <xf numFmtId="43" fontId="1" fillId="0" borderId="0"/>
    <xf numFmtId="43" fontId="8" fillId="0" borderId="0"/>
    <xf numFmtId="43" fontId="8" fillId="0" borderId="0"/>
    <xf numFmtId="43" fontId="8" fillId="0" borderId="0"/>
    <xf numFmtId="43" fontId="8" fillId="0" borderId="0"/>
    <xf numFmtId="43" fontId="8" fillId="0" borderId="0"/>
  </cellStyleXfs>
  <cellXfs count="111">
    <xf numFmtId="0" fontId="0" fillId="0" borderId="0" xfId="0"/>
    <xf numFmtId="0" fontId="2" fillId="0" borderId="0" xfId="0" applyFont="1"/>
    <xf numFmtId="164" fontId="2" fillId="0" borderId="0" xfId="1" applyNumberFormat="1" applyFont="1"/>
    <xf numFmtId="0" fontId="3" fillId="0" borderId="0" xfId="0" applyFont="1"/>
    <xf numFmtId="0" fontId="2" fillId="5" borderId="0" xfId="0" applyFont="1" applyFill="1"/>
    <xf numFmtId="0" fontId="14" fillId="0" borderId="0" xfId="0" applyFont="1"/>
    <xf numFmtId="164" fontId="14" fillId="0" borderId="0" xfId="1" applyNumberFormat="1" applyFont="1"/>
    <xf numFmtId="164" fontId="14" fillId="0" borderId="2" xfId="1" applyNumberFormat="1" applyFont="1" applyBorder="1"/>
    <xf numFmtId="164" fontId="15" fillId="0" borderId="3" xfId="1" applyNumberFormat="1" applyFont="1" applyBorder="1"/>
    <xf numFmtId="164" fontId="15" fillId="0" borderId="0" xfId="1" applyNumberFormat="1" applyFont="1"/>
    <xf numFmtId="164" fontId="15" fillId="0" borderId="2" xfId="1" applyNumberFormat="1" applyFont="1" applyBorder="1"/>
    <xf numFmtId="43" fontId="14" fillId="0" borderId="0" xfId="1" applyFont="1"/>
    <xf numFmtId="164" fontId="14" fillId="0" borderId="2" xfId="1" applyNumberFormat="1" applyFont="1" applyBorder="1" applyAlignment="1">
      <alignment horizontal="right"/>
    </xf>
    <xf numFmtId="164" fontId="14" fillId="0" borderId="0" xfId="1" applyNumberFormat="1" applyFont="1" applyAlignment="1">
      <alignment horizontal="right"/>
    </xf>
    <xf numFmtId="164" fontId="14" fillId="0" borderId="0" xfId="1" quotePrefix="1" applyNumberFormat="1" applyFont="1" applyAlignment="1">
      <alignment horizontal="right"/>
    </xf>
    <xf numFmtId="164" fontId="14" fillId="0" borderId="1" xfId="1" applyNumberFormat="1" applyFont="1" applyBorder="1"/>
    <xf numFmtId="164" fontId="14" fillId="0" borderId="0" xfId="2" applyNumberFormat="1" applyFont="1"/>
    <xf numFmtId="0" fontId="14" fillId="0" borderId="0" xfId="0" applyFont="1" applyAlignment="1">
      <alignment wrapText="1"/>
    </xf>
    <xf numFmtId="164" fontId="14" fillId="0" borderId="0" xfId="3" applyNumberFormat="1" applyFont="1" applyAlignment="1">
      <alignment horizontal="right"/>
    </xf>
    <xf numFmtId="165" fontId="14" fillId="0" borderId="0" xfId="3" applyNumberFormat="1" applyFont="1" applyAlignment="1">
      <alignment horizontal="right"/>
    </xf>
    <xf numFmtId="164" fontId="14" fillId="0" borderId="1" xfId="3" applyNumberFormat="1" applyFont="1" applyBorder="1" applyAlignment="1">
      <alignment horizontal="right"/>
    </xf>
    <xf numFmtId="164" fontId="15" fillId="0" borderId="4" xfId="1" applyNumberFormat="1" applyFont="1" applyBorder="1"/>
    <xf numFmtId="164" fontId="16" fillId="0" borderId="1" xfId="5" quotePrefix="1" applyNumberFormat="1" applyFont="1" applyBorder="1" applyAlignment="1">
      <alignment vertical="top"/>
    </xf>
    <xf numFmtId="164" fontId="16" fillId="0" borderId="4" xfId="5" quotePrefix="1" applyNumberFormat="1" applyFont="1" applyBorder="1" applyAlignment="1">
      <alignment vertical="top"/>
    </xf>
    <xf numFmtId="164" fontId="14" fillId="0" borderId="0" xfId="6" applyNumberFormat="1" applyFont="1"/>
    <xf numFmtId="164" fontId="15" fillId="0" borderId="1" xfId="1" applyNumberFormat="1" applyFont="1" applyBorder="1"/>
    <xf numFmtId="164" fontId="14" fillId="0" borderId="3" xfId="1" applyNumberFormat="1" applyFont="1" applyBorder="1"/>
    <xf numFmtId="164" fontId="14" fillId="2" borderId="0" xfId="2" applyNumberFormat="1" applyFont="1" applyFill="1"/>
    <xf numFmtId="164" fontId="14" fillId="2" borderId="1" xfId="1" applyNumberFormat="1" applyFont="1" applyFill="1" applyBorder="1"/>
    <xf numFmtId="164" fontId="14" fillId="0" borderId="5" xfId="1" applyNumberFormat="1" applyFont="1" applyBorder="1"/>
    <xf numFmtId="164" fontId="14" fillId="0" borderId="0" xfId="0" applyNumberFormat="1" applyFont="1"/>
    <xf numFmtId="164" fontId="14" fillId="2" borderId="5" xfId="1" applyNumberFormat="1" applyFont="1" applyFill="1" applyBorder="1"/>
    <xf numFmtId="164" fontId="14" fillId="9" borderId="0" xfId="2" applyNumberFormat="1" applyFont="1" applyFill="1"/>
    <xf numFmtId="164" fontId="14" fillId="9" borderId="1" xfId="1" applyNumberFormat="1" applyFont="1" applyFill="1" applyBorder="1"/>
    <xf numFmtId="164" fontId="14" fillId="9" borderId="5" xfId="1" applyNumberFormat="1" applyFont="1" applyFill="1" applyBorder="1"/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0" fontId="6" fillId="0" borderId="0" xfId="0" applyFont="1" applyProtection="1">
      <protection locked="0"/>
    </xf>
    <xf numFmtId="164" fontId="6" fillId="0" borderId="0" xfId="1" applyNumberFormat="1" applyFont="1" applyProtection="1">
      <protection locked="0"/>
    </xf>
    <xf numFmtId="0" fontId="17" fillId="0" borderId="0" xfId="0" applyFont="1" applyAlignment="1" applyProtection="1">
      <alignment horizontal="center"/>
      <protection locked="0"/>
    </xf>
    <xf numFmtId="164" fontId="12" fillId="6" borderId="0" xfId="1" applyNumberFormat="1" applyFont="1" applyFill="1" applyAlignment="1" applyProtection="1">
      <alignment horizontal="right"/>
      <protection locked="0"/>
    </xf>
    <xf numFmtId="0" fontId="5" fillId="0" borderId="0" xfId="0" applyFont="1" applyProtection="1">
      <protection locked="0"/>
    </xf>
    <xf numFmtId="164" fontId="5" fillId="0" borderId="0" xfId="1" applyNumberFormat="1" applyFont="1" applyAlignment="1" applyProtection="1">
      <alignment horizontal="right"/>
      <protection locked="0"/>
    </xf>
    <xf numFmtId="0" fontId="19" fillId="0" borderId="0" xfId="0" applyFont="1" applyProtection="1">
      <protection locked="0"/>
    </xf>
    <xf numFmtId="0" fontId="14" fillId="0" borderId="0" xfId="0" applyFont="1" applyProtection="1">
      <protection locked="0"/>
    </xf>
    <xf numFmtId="164" fontId="14" fillId="6" borderId="0" xfId="1" applyNumberFormat="1" applyFont="1" applyFill="1" applyProtection="1">
      <protection locked="0"/>
    </xf>
    <xf numFmtId="164" fontId="2" fillId="0" borderId="2" xfId="1" applyNumberFormat="1" applyFont="1" applyBorder="1" applyProtection="1">
      <protection locked="0"/>
    </xf>
    <xf numFmtId="0" fontId="15" fillId="0" borderId="0" xfId="0" applyFont="1" applyAlignment="1" applyProtection="1">
      <alignment wrapText="1"/>
      <protection locked="0"/>
    </xf>
    <xf numFmtId="164" fontId="3" fillId="0" borderId="0" xfId="1" applyNumberFormat="1" applyFont="1" applyProtection="1">
      <protection locked="0"/>
    </xf>
    <xf numFmtId="164" fontId="2" fillId="0" borderId="1" xfId="1" applyNumberFormat="1" applyFont="1" applyBorder="1" applyProtection="1">
      <protection locked="0"/>
    </xf>
    <xf numFmtId="0" fontId="15" fillId="0" borderId="0" xfId="0" applyFont="1" applyProtection="1">
      <protection locked="0"/>
    </xf>
    <xf numFmtId="164" fontId="2" fillId="0" borderId="0" xfId="0" applyNumberFormat="1" applyFont="1" applyProtection="1">
      <protection locked="0"/>
    </xf>
    <xf numFmtId="0" fontId="3" fillId="0" borderId="0" xfId="0" applyFont="1" applyProtection="1">
      <protection locked="0"/>
    </xf>
    <xf numFmtId="164" fontId="3" fillId="0" borderId="1" xfId="1" applyNumberFormat="1" applyFont="1" applyBorder="1" applyProtection="1">
      <protection locked="0"/>
    </xf>
    <xf numFmtId="0" fontId="9" fillId="0" borderId="0" xfId="0" applyFont="1" applyProtection="1">
      <protection locked="0"/>
    </xf>
    <xf numFmtId="0" fontId="2" fillId="0" borderId="0" xfId="0" applyFont="1" applyProtection="1">
      <protection locked="0"/>
    </xf>
    <xf numFmtId="164" fontId="14" fillId="6" borderId="1" xfId="1" applyNumberFormat="1" applyFont="1" applyFill="1" applyBorder="1" applyProtection="1">
      <protection locked="0"/>
    </xf>
    <xf numFmtId="164" fontId="3" fillId="0" borderId="0" xfId="0" applyNumberFormat="1" applyFont="1" applyProtection="1">
      <protection locked="0"/>
    </xf>
    <xf numFmtId="0" fontId="15" fillId="6" borderId="0" xfId="0" applyFont="1" applyFill="1" applyAlignment="1" applyProtection="1">
      <alignment horizontal="righ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0" fontId="2" fillId="0" borderId="0" xfId="0" applyFont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0" fontId="14" fillId="6" borderId="0" xfId="0" applyFont="1" applyFill="1" applyAlignment="1" applyProtection="1">
      <alignment horizontal="right"/>
      <protection locked="0"/>
    </xf>
    <xf numFmtId="164" fontId="14" fillId="6" borderId="0" xfId="1" applyNumberFormat="1" applyFont="1" applyFill="1" applyAlignment="1" applyProtection="1">
      <alignment horizontal="right"/>
      <protection locked="0"/>
    </xf>
    <xf numFmtId="164" fontId="7" fillId="0" borderId="0" xfId="2" applyNumberFormat="1" applyFont="1" applyProtection="1">
      <protection locked="0"/>
    </xf>
    <xf numFmtId="0" fontId="7" fillId="0" borderId="0" xfId="0" applyFont="1" applyProtection="1">
      <protection locked="0"/>
    </xf>
    <xf numFmtId="164" fontId="7" fillId="0" borderId="0" xfId="3" applyNumberFormat="1" applyFont="1" applyProtection="1">
      <protection locked="0"/>
    </xf>
    <xf numFmtId="0" fontId="14" fillId="0" borderId="0" xfId="0" applyFont="1" applyAlignment="1" applyProtection="1">
      <alignment wrapText="1"/>
      <protection locked="0"/>
    </xf>
    <xf numFmtId="164" fontId="2" fillId="0" borderId="0" xfId="1" applyNumberFormat="1" applyFont="1" applyProtection="1">
      <protection locked="0"/>
    </xf>
    <xf numFmtId="164" fontId="10" fillId="0" borderId="0" xfId="5" quotePrefix="1" applyNumberFormat="1" applyFont="1" applyAlignment="1" applyProtection="1">
      <alignment vertical="top"/>
      <protection locked="0"/>
    </xf>
    <xf numFmtId="164" fontId="16" fillId="6" borderId="0" xfId="5" quotePrefix="1" applyNumberFormat="1" applyFont="1" applyFill="1" applyAlignment="1" applyProtection="1">
      <alignment vertical="top"/>
      <protection locked="0"/>
    </xf>
    <xf numFmtId="164" fontId="11" fillId="0" borderId="0" xfId="5" quotePrefix="1" applyNumberFormat="1" applyFont="1" applyAlignment="1" applyProtection="1">
      <alignment vertical="top"/>
      <protection locked="0"/>
    </xf>
    <xf numFmtId="164" fontId="14" fillId="0" borderId="0" xfId="1" applyNumberFormat="1" applyFont="1" applyProtection="1">
      <protection locked="0"/>
    </xf>
    <xf numFmtId="164" fontId="7" fillId="0" borderId="0" xfId="3" applyNumberFormat="1" applyFont="1" applyAlignment="1" applyProtection="1">
      <alignment horizontal="right"/>
      <protection locked="0"/>
    </xf>
    <xf numFmtId="0" fontId="2" fillId="0" borderId="1" xfId="0" applyFont="1" applyBorder="1" applyProtection="1">
      <protection locked="0"/>
    </xf>
    <xf numFmtId="0" fontId="13" fillId="0" borderId="1" xfId="0" applyFont="1" applyBorder="1" applyProtection="1">
      <protection locked="0"/>
    </xf>
    <xf numFmtId="164" fontId="15" fillId="6" borderId="0" xfId="1" applyNumberFormat="1" applyFont="1" applyFill="1" applyProtection="1">
      <protection locked="0"/>
    </xf>
    <xf numFmtId="16" fontId="2" fillId="0" borderId="0" xfId="0" applyNumberFormat="1" applyFont="1" applyProtection="1">
      <protection locked="0"/>
    </xf>
    <xf numFmtId="9" fontId="2" fillId="0" borderId="0" xfId="0" applyNumberFormat="1" applyFont="1" applyProtection="1">
      <protection locked="0"/>
    </xf>
    <xf numFmtId="0" fontId="15" fillId="0" borderId="1" xfId="0" applyFont="1" applyBorder="1" applyProtection="1">
      <protection locked="0"/>
    </xf>
    <xf numFmtId="0" fontId="0" fillId="4" borderId="0" xfId="0" applyFill="1" applyProtection="1">
      <protection locked="0"/>
    </xf>
    <xf numFmtId="0" fontId="22" fillId="0" borderId="0" xfId="0" applyFont="1" applyProtection="1">
      <protection locked="0"/>
    </xf>
    <xf numFmtId="0" fontId="23" fillId="0" borderId="0" xfId="0" applyFont="1" applyAlignment="1" applyProtection="1">
      <alignment horizontal="right"/>
      <protection locked="0"/>
    </xf>
    <xf numFmtId="0" fontId="25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164" fontId="12" fillId="0" borderId="0" xfId="1" applyNumberFormat="1" applyFont="1" applyAlignment="1" applyProtection="1">
      <alignment horizontal="right"/>
      <protection locked="0"/>
    </xf>
    <xf numFmtId="164" fontId="2" fillId="8" borderId="0" xfId="1" applyNumberFormat="1" applyFont="1" applyFill="1" applyProtection="1">
      <protection locked="0"/>
    </xf>
    <xf numFmtId="164" fontId="14" fillId="8" borderId="0" xfId="1" applyNumberFormat="1" applyFont="1" applyFill="1" applyProtection="1">
      <protection locked="0"/>
    </xf>
    <xf numFmtId="16" fontId="14" fillId="0" borderId="0" xfId="0" applyNumberFormat="1" applyFont="1" applyProtection="1">
      <protection locked="0"/>
    </xf>
    <xf numFmtId="9" fontId="14" fillId="0" borderId="0" xfId="0" applyNumberFormat="1" applyFont="1" applyProtection="1">
      <protection locked="0"/>
    </xf>
    <xf numFmtId="0" fontId="15" fillId="0" borderId="0" xfId="0" applyFont="1" applyAlignment="1" applyProtection="1">
      <alignment horizontal="right"/>
      <protection locked="0"/>
    </xf>
    <xf numFmtId="164" fontId="14" fillId="0" borderId="0" xfId="1" applyNumberFormat="1" applyFont="1" applyAlignment="1" applyProtection="1">
      <alignment horizontal="right"/>
      <protection locked="0"/>
    </xf>
    <xf numFmtId="0" fontId="14" fillId="0" borderId="0" xfId="0" applyFont="1" applyAlignment="1" applyProtection="1">
      <alignment horizontal="right"/>
      <protection locked="0"/>
    </xf>
    <xf numFmtId="0" fontId="26" fillId="0" borderId="0" xfId="0" applyFont="1" applyAlignment="1" applyProtection="1">
      <alignment wrapText="1"/>
      <protection locked="0"/>
    </xf>
    <xf numFmtId="164" fontId="3" fillId="0" borderId="4" xfId="1" applyNumberFormat="1" applyFont="1" applyBorder="1" applyProtection="1">
      <protection locked="0"/>
    </xf>
    <xf numFmtId="164" fontId="15" fillId="6" borderId="4" xfId="1" applyNumberFormat="1" applyFont="1" applyFill="1" applyBorder="1" applyProtection="1">
      <protection locked="0"/>
    </xf>
    <xf numFmtId="164" fontId="15" fillId="0" borderId="0" xfId="1" applyNumberFormat="1" applyFont="1" applyAlignment="1" applyProtection="1">
      <alignment horizontal="center"/>
      <protection locked="0"/>
    </xf>
    <xf numFmtId="0" fontId="2" fillId="8" borderId="0" xfId="0" applyFont="1" applyFill="1" applyProtection="1">
      <protection locked="0"/>
    </xf>
    <xf numFmtId="164" fontId="14" fillId="6" borderId="1" xfId="3" applyNumberFormat="1" applyFont="1" applyFill="1" applyBorder="1" applyAlignment="1" applyProtection="1">
      <alignment horizontal="right"/>
      <protection locked="0"/>
    </xf>
    <xf numFmtId="0" fontId="0" fillId="3" borderId="0" xfId="0" applyFill="1" applyProtection="1">
      <protection locked="0"/>
    </xf>
    <xf numFmtId="0" fontId="0" fillId="0" borderId="0" xfId="0" applyProtection="1">
      <protection locked="0"/>
    </xf>
    <xf numFmtId="0" fontId="21" fillId="7" borderId="0" xfId="0" applyFont="1" applyFill="1" applyAlignment="1" applyProtection="1">
      <alignment horizontal="center" vertical="center"/>
      <protection locked="0"/>
    </xf>
    <xf numFmtId="0" fontId="20" fillId="7" borderId="0" xfId="0" applyFont="1" applyFill="1" applyAlignment="1" applyProtection="1">
      <alignment horizontal="center" vertical="center"/>
      <protection locked="0"/>
    </xf>
    <xf numFmtId="0" fontId="18" fillId="0" borderId="0" xfId="0" applyFont="1" applyAlignment="1" applyProtection="1">
      <alignment horizontal="center" vertical="center"/>
      <protection locked="0"/>
    </xf>
    <xf numFmtId="0" fontId="24" fillId="0" borderId="6" xfId="0" applyFont="1" applyBorder="1" applyAlignment="1" applyProtection="1">
      <alignment horizontal="center"/>
      <protection locked="0"/>
    </xf>
    <xf numFmtId="0" fontId="0" fillId="0" borderId="6" xfId="0" applyBorder="1" applyProtection="1"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8" fillId="0" borderId="7" xfId="0" applyFont="1" applyBorder="1" applyAlignment="1" applyProtection="1">
      <alignment horizontal="center" vertical="center"/>
      <protection locked="0"/>
    </xf>
    <xf numFmtId="0" fontId="0" fillId="0" borderId="7" xfId="0" applyBorder="1" applyProtection="1">
      <protection locked="0"/>
    </xf>
  </cellXfs>
  <cellStyles count="7">
    <cellStyle name="Comma" xfId="1" builtinId="3"/>
    <cellStyle name="Comma 10" xfId="6" xr:uid="{00000000-0005-0000-0000-000006000000}"/>
    <cellStyle name="Comma 11 2" xfId="3" xr:uid="{00000000-0005-0000-0000-000003000000}"/>
    <cellStyle name="Comma 2" xfId="2" xr:uid="{00000000-0005-0000-0000-000002000000}"/>
    <cellStyle name="Comma 2 2 3" xfId="4" xr:uid="{00000000-0005-0000-0000-000004000000}"/>
    <cellStyle name="Comma 4" xfId="5" xr:uid="{00000000-0005-0000-0000-000005000000}"/>
    <cellStyle name="Normal" xfId="0" builtinId="0"/>
  </cellStyles>
  <dxfs count="4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1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y%20documents\Documents%20and%20Settings\n\Local%20Settings\Temporary%20Internet%20Files\Content.IE5\OQNZLJZE\HCL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Sales%20Quote1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my%20documents\Documents%20and%20Settings\n\Local%20Settings\Temporary%20Internet%20Files\Content.IE5\OQNZLJZE\Expense%20Sta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2 "/>
      <sheetName val="CHECK LIST AVADI"/>
      <sheetName val="HCL-VKM BILL 12"/>
      <sheetName val="11 &amp; 12"/>
      <sheetName val="14"/>
      <sheetName val="15"/>
      <sheetName val="17"/>
      <sheetName val="HCL BILL AVADI"/>
      <sheetName val="Sheet1"/>
      <sheetName val="Sheet3"/>
      <sheetName val="Sheet4"/>
      <sheetName val="Sheet5"/>
      <sheetName val="Log Sheet"/>
      <sheetName val="Fathima begum - Annx"/>
      <sheetName val="Customize Your SQ Tracker"/>
      <sheetName val="HCL"/>
      <sheetName val="Sheet12_"/>
      <sheetName val="CHECK_LIST_AVADI"/>
      <sheetName val="HCL-VKM_BILL_12"/>
      <sheetName val="11_&amp;_12"/>
      <sheetName val="HCL_BILL_AVADI"/>
      <sheetName val="Log_Sheet"/>
      <sheetName val="Fathima_begum_-_Annx"/>
      <sheetName val="Sheet12_1"/>
      <sheetName val="CHECK_LIST_AVADI1"/>
      <sheetName val="HCL-VKM_BILL_121"/>
      <sheetName val="11_&amp;_121"/>
      <sheetName val="HCL_BILL_AVADI1"/>
      <sheetName val="Log_Sheet1"/>
      <sheetName val="Fathima_begum_-_Annx1"/>
      <sheetName val="Sheet12_2"/>
      <sheetName val="CHECK_LIST_AVADI2"/>
      <sheetName val="HCL-VKM_BILL_122"/>
      <sheetName val="11_&amp;_122"/>
      <sheetName val="HCL_BILL_AVADI2"/>
      <sheetName val="Log_Sheet2"/>
      <sheetName val="Fathima_begum_-_Annx2"/>
      <sheetName val="JE"/>
      <sheetName val="Exchange rates"/>
      <sheetName val="Reclass BS"/>
    </sheetNames>
    <sheetDataSet>
      <sheetData sheetId="0" refreshError="1">
        <row r="4">
          <cell r="B4">
            <v>939</v>
          </cell>
          <cell r="D4">
            <v>0.4</v>
          </cell>
        </row>
        <row r="5">
          <cell r="B5">
            <v>160</v>
          </cell>
          <cell r="D5">
            <v>0.4</v>
          </cell>
        </row>
        <row r="6">
          <cell r="B6">
            <v>0</v>
          </cell>
          <cell r="D6">
            <v>0.4</v>
          </cell>
        </row>
        <row r="7">
          <cell r="B7">
            <v>1099</v>
          </cell>
        </row>
        <row r="12">
          <cell r="B12">
            <v>0</v>
          </cell>
          <cell r="D12">
            <v>0.4</v>
          </cell>
          <cell r="F12">
            <v>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>
        <row r="4">
          <cell r="B4">
            <v>939</v>
          </cell>
        </row>
      </sheetData>
      <sheetData sheetId="17"/>
      <sheetData sheetId="18">
        <row r="4">
          <cell r="B4">
            <v>939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ize Your SQ Tracker"/>
      <sheetName val="AutoOpen Stub Data"/>
      <sheetName val="Sales Quote11"/>
      <sheetName val="Sheet12 "/>
      <sheetName val="Sales%20Quote11"/>
      <sheetName val="log sheet"/>
      <sheetName val="Fathima begum - Annx"/>
      <sheetName val="Customize_Your_SQ_Tracker"/>
      <sheetName val="Customize_Your_SQ_Tracker1"/>
      <sheetName val="AutoOpen_Stub_Data"/>
      <sheetName val="Sales_Quote11"/>
      <sheetName val="Sheet12_"/>
      <sheetName val="log_sheet"/>
      <sheetName val="Fathima_begum_-_Annx"/>
      <sheetName val="Customize_Your_SQ_Tracker2"/>
      <sheetName val="AutoOpen_Stub_Data1"/>
      <sheetName val="Sales_Quote111"/>
      <sheetName val="Sheet12_1"/>
      <sheetName val="log_sheet1"/>
      <sheetName val="Fathima_begum_-_Annx1"/>
      <sheetName val="Annexure(RCM)"/>
      <sheetName val="ind"/>
      <sheetName val="Top 15 Suppliers of Stock - SKP"/>
    </sheetNames>
    <definedNames>
      <definedName name="Customize"/>
      <definedName name="Specific_CheckSheet"/>
      <definedName name="SQ_CatList"/>
      <definedName name="SQ_SelectEmployee"/>
    </definedNames>
    <sheetDataSet>
      <sheetData sheetId="0" refreshError="1">
        <row r="15">
          <cell r="F15" t="str">
            <v>State</v>
          </cell>
        </row>
        <row r="23">
          <cell r="E23" t="b">
            <v>0</v>
          </cell>
          <cell r="G23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stomize Your Statement"/>
      <sheetName val="AutoOpen Stub Data"/>
      <sheetName val="Expense Stat"/>
      <sheetName val="Violation U S 40(A)(3)"/>
      <sheetName val="Customize Your SQ Tracker"/>
      <sheetName val="ind"/>
      <sheetName val="Customize_Your_Statement"/>
      <sheetName val="AutoOpen_Stub_Data"/>
      <sheetName val="Expense_Stat"/>
      <sheetName val="Violation_U_S_40(A)(3)"/>
      <sheetName val="Customize_Your_SQ_Tracker"/>
      <sheetName val="Customize_Your_Statement1"/>
      <sheetName val="AutoOpen_Stub_Data1"/>
      <sheetName val="Expense_Stat1"/>
      <sheetName val="Violation_U_S_40(A)(3)1"/>
      <sheetName val="Customize_Your_SQ_Tracker1"/>
      <sheetName val="Customize_Your_Statement2"/>
      <sheetName val="AutoOpen_Stub_Data2"/>
      <sheetName val="Expense_Stat2"/>
      <sheetName val="Violation_U_S_40(A)(3)2"/>
      <sheetName val="Customize_Your_SQ_Tracker2"/>
      <sheetName val="Log Sheet"/>
      <sheetName val="list"/>
    </sheetNames>
    <definedNames>
      <definedName name="EXP_SelectEmp"/>
      <definedName name="FinePrint"/>
      <definedName name="Nada"/>
    </definedNames>
    <sheetDataSet>
      <sheetData sheetId="0" refreshError="1">
        <row r="21">
          <cell r="G21" t="b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1">
          <cell r="G21" t="b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H124"/>
  <sheetViews>
    <sheetView showGridLines="0" view="pageBreakPreview" topLeftCell="A13" zoomScaleNormal="100" zoomScaleSheetLayoutView="100" workbookViewId="0">
      <pane xSplit="1" ySplit="6" topLeftCell="B7" activePane="bottomRight" state="frozen"/>
      <selection pane="topRight"/>
      <selection pane="bottomLeft"/>
      <selection pane="bottomRight" activeCell="A5" sqref="A5:H5"/>
    </sheetView>
  </sheetViews>
  <sheetFormatPr defaultColWidth="9.1796875" defaultRowHeight="13.5" x14ac:dyDescent="0.3"/>
  <cols>
    <col min="1" max="1" width="4" style="1" customWidth="1"/>
    <col min="2" max="2" width="38" style="1" customWidth="1"/>
    <col min="3" max="3" width="19.81640625" style="2" bestFit="1" customWidth="1"/>
    <col min="4" max="6" width="1.81640625" style="1" customWidth="1"/>
    <col min="7" max="7" width="25.81640625" style="1" customWidth="1"/>
    <col min="8" max="8" width="14.81640625" style="2" customWidth="1"/>
    <col min="9" max="10" width="9.1796875" style="1" customWidth="1"/>
    <col min="11" max="16384" width="9.1796875" style="1"/>
  </cols>
  <sheetData>
    <row r="1" spans="1:8" ht="14.5" x14ac:dyDescent="0.35">
      <c r="A1" s="35"/>
      <c r="B1" s="35"/>
      <c r="C1" s="35"/>
      <c r="D1" s="35"/>
      <c r="E1" s="35"/>
      <c r="F1" s="35"/>
      <c r="G1" s="35"/>
      <c r="H1" s="35"/>
    </row>
    <row r="2" spans="1:8" ht="22.5" customHeight="1" x14ac:dyDescent="0.35">
      <c r="A2" s="106"/>
      <c r="B2" s="107"/>
      <c r="C2" s="107"/>
      <c r="D2" s="107"/>
      <c r="E2" s="107"/>
      <c r="F2" s="107"/>
      <c r="G2" s="107"/>
      <c r="H2" s="107"/>
    </row>
    <row r="3" spans="1:8" ht="14" customHeight="1" x14ac:dyDescent="0.3">
      <c r="A3" s="36" t="s">
        <v>100</v>
      </c>
      <c r="B3" s="37"/>
      <c r="C3" s="38"/>
      <c r="D3" s="37"/>
      <c r="E3" s="37"/>
      <c r="F3" s="39" t="s">
        <v>6</v>
      </c>
      <c r="G3" s="37"/>
      <c r="H3" s="40" t="s">
        <v>101</v>
      </c>
    </row>
    <row r="4" spans="1:8" ht="14.5" x14ac:dyDescent="0.35">
      <c r="A4" s="41"/>
      <c r="B4" s="35"/>
      <c r="C4" s="35"/>
      <c r="D4" s="35"/>
      <c r="E4" s="35"/>
      <c r="F4" s="35"/>
      <c r="G4" s="35"/>
      <c r="H4" s="42"/>
    </row>
    <row r="5" spans="1:8" ht="14" customHeight="1" x14ac:dyDescent="0.35">
      <c r="A5" s="109" t="s">
        <v>8</v>
      </c>
      <c r="B5" s="110"/>
      <c r="C5" s="110"/>
      <c r="D5" s="110"/>
      <c r="E5" s="110"/>
      <c r="F5" s="110"/>
      <c r="G5" s="110"/>
      <c r="H5" s="110"/>
    </row>
    <row r="6" spans="1:8" ht="14.5" x14ac:dyDescent="0.35">
      <c r="A6" s="35"/>
      <c r="B6" s="35"/>
      <c r="C6" s="35"/>
      <c r="D6" s="35"/>
      <c r="E6" s="35"/>
      <c r="F6" s="35"/>
      <c r="G6" s="35"/>
      <c r="H6" s="35"/>
    </row>
    <row r="7" spans="1:8" ht="14.5" x14ac:dyDescent="0.35">
      <c r="A7" s="35"/>
      <c r="B7" s="43" t="s">
        <v>9</v>
      </c>
      <c r="C7" s="35"/>
      <c r="D7" s="35"/>
      <c r="E7" s="35"/>
      <c r="F7" s="35"/>
      <c r="G7" s="35"/>
      <c r="H7" s="35"/>
    </row>
    <row r="8" spans="1:8" ht="14.5" x14ac:dyDescent="0.35">
      <c r="A8" s="35"/>
      <c r="B8" s="35"/>
      <c r="C8" s="35"/>
      <c r="D8" s="35"/>
      <c r="E8" s="35"/>
      <c r="F8" s="35"/>
      <c r="G8" s="35"/>
      <c r="H8" s="35"/>
    </row>
    <row r="9" spans="1:8" ht="14.5" x14ac:dyDescent="0.35">
      <c r="A9" s="35"/>
      <c r="B9" s="44" t="s">
        <v>10</v>
      </c>
      <c r="C9" s="45">
        <v>0</v>
      </c>
      <c r="D9" s="35"/>
      <c r="E9" s="35"/>
      <c r="F9" s="35"/>
      <c r="G9" s="35"/>
      <c r="H9" s="35"/>
    </row>
    <row r="10" spans="1:8" ht="14.5" x14ac:dyDescent="0.35">
      <c r="A10" s="35"/>
      <c r="B10" s="44" t="s">
        <v>102</v>
      </c>
      <c r="C10" s="35"/>
      <c r="D10" s="35"/>
      <c r="E10" s="35"/>
      <c r="F10" s="35"/>
      <c r="G10" s="35"/>
      <c r="H10" s="35"/>
    </row>
    <row r="11" spans="1:8" ht="14.5" x14ac:dyDescent="0.35">
      <c r="A11" s="35"/>
      <c r="B11" s="44" t="s">
        <v>11</v>
      </c>
      <c r="C11" s="6">
        <f>IF(C9&gt;0, MIN(C9,50000),0)</f>
        <v>0</v>
      </c>
      <c r="D11" s="35"/>
      <c r="E11" s="35"/>
      <c r="F11" s="35"/>
      <c r="G11" s="35"/>
      <c r="H11" s="6">
        <f>C9-SUM(C10:C11)</f>
        <v>0</v>
      </c>
    </row>
    <row r="12" spans="1:8" ht="14.5" x14ac:dyDescent="0.35">
      <c r="A12" s="35"/>
      <c r="B12" s="35"/>
      <c r="C12" s="46"/>
      <c r="D12" s="35"/>
      <c r="E12" s="35"/>
      <c r="F12" s="35"/>
      <c r="G12" s="35"/>
      <c r="H12" s="46"/>
    </row>
    <row r="13" spans="1:8" ht="14.5" x14ac:dyDescent="0.35">
      <c r="A13" s="35"/>
      <c r="B13" s="43" t="s">
        <v>12</v>
      </c>
      <c r="C13" s="35"/>
      <c r="D13" s="35"/>
      <c r="E13" s="35"/>
      <c r="F13" s="35"/>
      <c r="G13" s="35"/>
      <c r="H13" s="35"/>
    </row>
    <row r="14" spans="1:8" ht="14.5" x14ac:dyDescent="0.35">
      <c r="A14" s="35"/>
      <c r="B14" s="35"/>
      <c r="C14" s="35"/>
      <c r="D14" s="35"/>
      <c r="E14" s="35"/>
      <c r="F14" s="35"/>
      <c r="G14" s="35"/>
      <c r="H14" s="35"/>
    </row>
    <row r="15" spans="1:8" ht="14.5" x14ac:dyDescent="0.35">
      <c r="A15" s="35"/>
      <c r="B15" s="44" t="s">
        <v>13</v>
      </c>
      <c r="C15" s="35"/>
      <c r="D15" s="35"/>
      <c r="E15" s="35"/>
      <c r="F15" s="35"/>
      <c r="G15" s="35"/>
      <c r="H15" s="35"/>
    </row>
    <row r="16" spans="1:8" ht="14.5" x14ac:dyDescent="0.35">
      <c r="A16" s="35"/>
      <c r="B16" s="44" t="s">
        <v>14</v>
      </c>
      <c r="C16" s="35"/>
      <c r="D16" s="35"/>
      <c r="E16" s="35"/>
      <c r="F16" s="35"/>
      <c r="G16" s="35"/>
      <c r="H16" s="35"/>
    </row>
    <row r="17" spans="1:8" ht="14.5" x14ac:dyDescent="0.35">
      <c r="A17" s="35"/>
      <c r="B17" s="35"/>
      <c r="C17" s="7">
        <f>+C15-C16</f>
        <v>0</v>
      </c>
      <c r="D17" s="35"/>
      <c r="E17" s="35"/>
      <c r="F17" s="35"/>
      <c r="G17" s="35"/>
      <c r="H17" s="35"/>
    </row>
    <row r="18" spans="1:8" ht="14.5" x14ac:dyDescent="0.35">
      <c r="A18" s="35"/>
      <c r="B18" s="44" t="s">
        <v>15</v>
      </c>
      <c r="C18" s="6">
        <f>+C17*30%</f>
        <v>0</v>
      </c>
      <c r="D18" s="35"/>
      <c r="E18" s="35"/>
      <c r="F18" s="35"/>
      <c r="G18" s="35"/>
      <c r="H18" s="35"/>
    </row>
    <row r="19" spans="1:8" ht="14.5" x14ac:dyDescent="0.35">
      <c r="A19" s="35"/>
      <c r="B19" s="44" t="s">
        <v>16</v>
      </c>
      <c r="C19" s="35"/>
      <c r="D19" s="35"/>
      <c r="E19" s="35"/>
      <c r="F19" s="35"/>
      <c r="G19" s="35"/>
      <c r="H19" s="35"/>
    </row>
    <row r="20" spans="1:8" ht="14.5" x14ac:dyDescent="0.35">
      <c r="A20" s="35"/>
      <c r="B20" s="35"/>
      <c r="C20" s="7">
        <f>+C17-SUM(C18:C19)</f>
        <v>0</v>
      </c>
      <c r="D20" s="35"/>
      <c r="E20" s="35"/>
      <c r="F20" s="35"/>
      <c r="G20" s="35"/>
      <c r="H20" s="7">
        <f>C20</f>
        <v>0</v>
      </c>
    </row>
    <row r="21" spans="1:8" ht="14.5" x14ac:dyDescent="0.35">
      <c r="A21" s="35"/>
      <c r="B21" s="35"/>
      <c r="C21" s="35"/>
      <c r="D21" s="35"/>
      <c r="E21" s="35"/>
      <c r="F21" s="35"/>
      <c r="G21" s="35"/>
      <c r="H21" s="35"/>
    </row>
    <row r="22" spans="1:8" ht="14" customHeight="1" x14ac:dyDescent="0.35">
      <c r="A22" s="35"/>
      <c r="B22" s="43" t="s">
        <v>21</v>
      </c>
      <c r="C22" s="35"/>
      <c r="D22" s="35"/>
      <c r="E22" s="35"/>
      <c r="F22" s="35"/>
      <c r="G22" s="35"/>
      <c r="H22" s="35"/>
    </row>
    <row r="23" spans="1:8" ht="14.5" x14ac:dyDescent="0.35">
      <c r="A23" s="35"/>
      <c r="B23" s="35"/>
      <c r="C23" s="35"/>
      <c r="D23" s="35"/>
      <c r="E23" s="35"/>
      <c r="F23" s="35"/>
      <c r="G23" s="35"/>
      <c r="H23" s="35"/>
    </row>
    <row r="24" spans="1:8" ht="27" customHeight="1" x14ac:dyDescent="0.35">
      <c r="A24" s="35"/>
      <c r="B24" s="47" t="s">
        <v>84</v>
      </c>
      <c r="C24" s="48"/>
      <c r="D24" s="35"/>
      <c r="E24" s="35"/>
      <c r="F24" s="35"/>
      <c r="G24" s="35"/>
      <c r="H24" s="35"/>
    </row>
    <row r="25" spans="1:8" ht="14.5" x14ac:dyDescent="0.35">
      <c r="A25" s="35"/>
      <c r="B25" s="44" t="s">
        <v>96</v>
      </c>
      <c r="C25" s="35"/>
      <c r="D25" s="35"/>
      <c r="E25" s="35"/>
      <c r="F25" s="35"/>
      <c r="G25" s="35"/>
      <c r="H25" s="35"/>
    </row>
    <row r="26" spans="1:8" ht="14.5" x14ac:dyDescent="0.35">
      <c r="A26" s="35"/>
      <c r="B26" s="44" t="s">
        <v>97</v>
      </c>
      <c r="C26" s="49"/>
      <c r="D26" s="35"/>
      <c r="E26" s="35"/>
      <c r="F26" s="35"/>
      <c r="G26" s="35"/>
      <c r="H26" s="35"/>
    </row>
    <row r="27" spans="1:8" ht="14.5" x14ac:dyDescent="0.35">
      <c r="A27" s="35"/>
      <c r="B27" s="50" t="s">
        <v>103</v>
      </c>
      <c r="C27" s="8">
        <f>C25-C26</f>
        <v>0</v>
      </c>
      <c r="D27" s="35"/>
      <c r="E27" s="35"/>
      <c r="F27" s="35"/>
      <c r="G27" s="35"/>
      <c r="H27" s="35"/>
    </row>
    <row r="28" spans="1:8" ht="14.5" x14ac:dyDescent="0.35">
      <c r="A28" s="35"/>
      <c r="B28" s="35"/>
      <c r="C28" s="35"/>
      <c r="D28" s="35"/>
      <c r="E28" s="35"/>
      <c r="F28" s="35"/>
      <c r="G28" s="35"/>
      <c r="H28" s="35"/>
    </row>
    <row r="29" spans="1:8" ht="14.5" x14ac:dyDescent="0.35">
      <c r="A29" s="35"/>
      <c r="B29" s="47" t="s">
        <v>104</v>
      </c>
      <c r="C29" s="48"/>
      <c r="D29" s="35"/>
      <c r="E29" s="35"/>
      <c r="F29" s="35"/>
      <c r="G29" s="35"/>
      <c r="H29" s="35"/>
    </row>
    <row r="30" spans="1:8" ht="14.5" x14ac:dyDescent="0.35">
      <c r="A30" s="35"/>
      <c r="B30" s="44" t="s">
        <v>96</v>
      </c>
      <c r="C30" s="35"/>
      <c r="D30" s="35"/>
      <c r="E30" s="35"/>
      <c r="F30" s="35"/>
      <c r="G30" s="35"/>
      <c r="H30" s="35"/>
    </row>
    <row r="31" spans="1:8" ht="14.5" x14ac:dyDescent="0.35">
      <c r="A31" s="35"/>
      <c r="B31" s="44" t="s">
        <v>97</v>
      </c>
      <c r="C31" s="49"/>
      <c r="D31" s="35"/>
      <c r="E31" s="35"/>
      <c r="F31" s="35"/>
      <c r="G31" s="35"/>
      <c r="H31" s="35"/>
    </row>
    <row r="32" spans="1:8" ht="14.5" x14ac:dyDescent="0.35">
      <c r="A32" s="35"/>
      <c r="B32" s="50" t="s">
        <v>103</v>
      </c>
      <c r="C32" s="9">
        <f>C30-C31</f>
        <v>0</v>
      </c>
      <c r="D32" s="35"/>
      <c r="E32" s="35"/>
      <c r="F32" s="35"/>
      <c r="G32" s="35"/>
      <c r="H32" s="35"/>
    </row>
    <row r="33" spans="1:8" ht="14.5" x14ac:dyDescent="0.35">
      <c r="A33" s="35"/>
      <c r="B33" s="44" t="s">
        <v>89</v>
      </c>
      <c r="C33" s="35"/>
      <c r="D33" s="35"/>
      <c r="E33" s="35"/>
      <c r="F33" s="35"/>
      <c r="G33" s="51"/>
      <c r="H33" s="35"/>
    </row>
    <row r="34" spans="1:8" ht="14.5" x14ac:dyDescent="0.35">
      <c r="A34" s="35"/>
      <c r="B34" s="50" t="s">
        <v>90</v>
      </c>
      <c r="C34" s="8">
        <f>C32-C33</f>
        <v>0</v>
      </c>
      <c r="D34" s="35"/>
      <c r="E34" s="35"/>
      <c r="F34" s="35"/>
      <c r="G34" s="51"/>
      <c r="H34" s="35"/>
    </row>
    <row r="35" spans="1:8" ht="14.5" x14ac:dyDescent="0.35">
      <c r="A35" s="35"/>
      <c r="B35" s="52"/>
      <c r="C35" s="48"/>
      <c r="D35" s="35"/>
      <c r="E35" s="35"/>
      <c r="F35" s="35"/>
      <c r="G35" s="51"/>
      <c r="H35" s="35"/>
    </row>
    <row r="36" spans="1:8" ht="14.5" x14ac:dyDescent="0.35">
      <c r="A36" s="35"/>
      <c r="B36" s="44" t="s">
        <v>91</v>
      </c>
      <c r="C36" s="6">
        <f>+C34+C27</f>
        <v>0</v>
      </c>
      <c r="D36" s="35"/>
      <c r="E36" s="35"/>
      <c r="F36" s="35"/>
      <c r="G36" s="51"/>
      <c r="H36" s="35"/>
    </row>
    <row r="37" spans="1:8" ht="14.5" x14ac:dyDescent="0.35">
      <c r="A37" s="35"/>
      <c r="B37" s="44" t="s">
        <v>92</v>
      </c>
      <c r="C37" s="6">
        <f>+IF(C36&gt;0,MIN(C36,100000),0)</f>
        <v>0</v>
      </c>
      <c r="D37" s="35"/>
      <c r="E37" s="35"/>
      <c r="F37" s="35"/>
      <c r="G37" s="51"/>
      <c r="H37" s="35"/>
    </row>
    <row r="38" spans="1:8" ht="14.5" x14ac:dyDescent="0.35">
      <c r="A38" s="35"/>
      <c r="B38" s="50" t="s">
        <v>23</v>
      </c>
      <c r="C38" s="8">
        <f>+C36-C37</f>
        <v>0</v>
      </c>
      <c r="D38" s="35"/>
      <c r="E38" s="35"/>
      <c r="F38" s="35"/>
      <c r="G38" s="51"/>
      <c r="H38" s="35"/>
    </row>
    <row r="39" spans="1:8" ht="14.5" x14ac:dyDescent="0.35">
      <c r="A39" s="35"/>
      <c r="B39" s="52"/>
      <c r="C39" s="48"/>
      <c r="D39" s="35"/>
      <c r="E39" s="35"/>
      <c r="F39" s="35"/>
      <c r="G39" s="51"/>
      <c r="H39" s="35"/>
    </row>
    <row r="40" spans="1:8" ht="14.5" x14ac:dyDescent="0.35">
      <c r="A40" s="35"/>
      <c r="B40" s="50" t="s">
        <v>93</v>
      </c>
      <c r="C40" s="35"/>
      <c r="D40" s="35"/>
      <c r="E40" s="35"/>
      <c r="F40" s="35"/>
      <c r="G40" s="35"/>
      <c r="H40" s="35"/>
    </row>
    <row r="41" spans="1:8" ht="14.5" x14ac:dyDescent="0.35">
      <c r="A41" s="35"/>
      <c r="B41" s="44" t="s">
        <v>96</v>
      </c>
      <c r="C41" s="35"/>
      <c r="D41" s="35"/>
      <c r="E41" s="35"/>
      <c r="F41" s="35"/>
      <c r="G41" s="35"/>
      <c r="H41" s="35"/>
    </row>
    <row r="42" spans="1:8" ht="14.5" x14ac:dyDescent="0.35">
      <c r="A42" s="35"/>
      <c r="B42" s="44" t="s">
        <v>97</v>
      </c>
      <c r="C42" s="35"/>
      <c r="D42" s="35"/>
      <c r="E42" s="35"/>
      <c r="F42" s="35"/>
      <c r="G42" s="35"/>
      <c r="H42" s="35"/>
    </row>
    <row r="43" spans="1:8" ht="14.5" x14ac:dyDescent="0.35">
      <c r="A43" s="35"/>
      <c r="B43" s="50" t="s">
        <v>105</v>
      </c>
      <c r="C43" s="10">
        <f>C41-C42</f>
        <v>0</v>
      </c>
      <c r="D43" s="35"/>
      <c r="E43" s="35"/>
      <c r="F43" s="35"/>
      <c r="G43" s="35"/>
      <c r="H43" s="35"/>
    </row>
    <row r="44" spans="1:8" ht="14.5" x14ac:dyDescent="0.35">
      <c r="A44" s="35"/>
      <c r="B44" s="44" t="s">
        <v>89</v>
      </c>
      <c r="C44" s="53"/>
      <c r="D44" s="35"/>
      <c r="E44" s="35"/>
      <c r="F44" s="35"/>
      <c r="G44" s="35"/>
      <c r="H44" s="35"/>
    </row>
    <row r="45" spans="1:8" ht="14.5" x14ac:dyDescent="0.35">
      <c r="A45" s="35"/>
      <c r="B45" s="52"/>
      <c r="C45" s="8">
        <f>C43+C44</f>
        <v>0</v>
      </c>
      <c r="D45" s="35"/>
      <c r="E45" s="35"/>
      <c r="F45" s="35"/>
      <c r="G45" s="35"/>
      <c r="H45" s="35"/>
    </row>
    <row r="46" spans="1:8" ht="14.5" x14ac:dyDescent="0.35">
      <c r="A46" s="35"/>
      <c r="B46" s="35"/>
      <c r="C46" s="35"/>
      <c r="D46" s="35"/>
      <c r="E46" s="35"/>
      <c r="F46" s="35"/>
      <c r="G46" s="35"/>
      <c r="H46" s="35"/>
    </row>
    <row r="47" spans="1:8" ht="14.5" x14ac:dyDescent="0.35">
      <c r="A47" s="35"/>
      <c r="B47" s="50" t="s">
        <v>95</v>
      </c>
      <c r="C47" s="35"/>
      <c r="D47" s="35"/>
      <c r="E47" s="35"/>
      <c r="F47" s="35"/>
      <c r="G47" s="35"/>
      <c r="H47" s="35"/>
    </row>
    <row r="48" spans="1:8" ht="14.5" x14ac:dyDescent="0.35">
      <c r="A48" s="35"/>
      <c r="B48" s="44" t="s">
        <v>96</v>
      </c>
      <c r="C48" s="35"/>
      <c r="D48" s="35"/>
      <c r="E48" s="35"/>
      <c r="F48" s="35"/>
      <c r="G48" s="35"/>
      <c r="H48" s="35"/>
    </row>
    <row r="49" spans="1:8" ht="14.5" x14ac:dyDescent="0.35">
      <c r="A49" s="35"/>
      <c r="B49" s="44" t="s">
        <v>97</v>
      </c>
      <c r="C49" s="35"/>
      <c r="D49" s="35"/>
      <c r="E49" s="35"/>
      <c r="F49" s="35"/>
      <c r="G49" s="35"/>
      <c r="H49" s="35"/>
    </row>
    <row r="50" spans="1:8" ht="14.5" x14ac:dyDescent="0.35">
      <c r="A50" s="35"/>
      <c r="B50" s="50" t="s">
        <v>25</v>
      </c>
      <c r="C50" s="10">
        <f>C48-C49</f>
        <v>0</v>
      </c>
      <c r="D50" s="35"/>
      <c r="E50" s="35"/>
      <c r="F50" s="35"/>
      <c r="G50" s="35"/>
      <c r="H50" s="35"/>
    </row>
    <row r="51" spans="1:8" ht="14.5" x14ac:dyDescent="0.35">
      <c r="A51" s="35"/>
      <c r="B51" s="44" t="s">
        <v>89</v>
      </c>
      <c r="C51" s="53"/>
      <c r="D51" s="35"/>
      <c r="E51" s="35"/>
      <c r="F51" s="35"/>
      <c r="G51" s="35"/>
      <c r="H51" s="35"/>
    </row>
    <row r="52" spans="1:8" ht="14.5" x14ac:dyDescent="0.35">
      <c r="A52" s="35"/>
      <c r="B52" s="52"/>
      <c r="C52" s="8">
        <f>C50+C51</f>
        <v>0</v>
      </c>
      <c r="D52" s="35"/>
      <c r="E52" s="35"/>
      <c r="F52" s="35"/>
      <c r="G52" s="35"/>
      <c r="H52" s="35"/>
    </row>
    <row r="53" spans="1:8" ht="14.5" x14ac:dyDescent="0.35">
      <c r="A53" s="35"/>
      <c r="B53" s="52"/>
      <c r="C53" s="48"/>
      <c r="D53" s="35"/>
      <c r="E53" s="35"/>
      <c r="F53" s="35"/>
      <c r="G53" s="35"/>
      <c r="H53" s="35"/>
    </row>
    <row r="54" spans="1:8" ht="14.5" x14ac:dyDescent="0.35">
      <c r="A54" s="35"/>
      <c r="B54" s="50" t="s">
        <v>26</v>
      </c>
      <c r="C54" s="35"/>
      <c r="D54" s="35"/>
      <c r="E54" s="35"/>
      <c r="F54" s="35"/>
      <c r="G54" s="35"/>
      <c r="H54" s="35"/>
    </row>
    <row r="55" spans="1:8" ht="14.5" x14ac:dyDescent="0.35">
      <c r="A55" s="35"/>
      <c r="B55" s="44" t="s">
        <v>96</v>
      </c>
      <c r="C55" s="35"/>
      <c r="D55" s="35"/>
      <c r="E55" s="35"/>
      <c r="F55" s="35"/>
      <c r="G55" s="35"/>
      <c r="H55" s="35"/>
    </row>
    <row r="56" spans="1:8" ht="14.5" x14ac:dyDescent="0.35">
      <c r="A56" s="35"/>
      <c r="B56" s="44" t="s">
        <v>97</v>
      </c>
      <c r="C56" s="35"/>
      <c r="D56" s="35"/>
      <c r="E56" s="35"/>
      <c r="F56" s="35"/>
      <c r="G56" s="35"/>
      <c r="H56" s="35"/>
    </row>
    <row r="57" spans="1:8" ht="14.5" x14ac:dyDescent="0.35">
      <c r="A57" s="35"/>
      <c r="B57" s="50" t="s">
        <v>98</v>
      </c>
      <c r="C57" s="10">
        <f>C55-C56</f>
        <v>0</v>
      </c>
      <c r="D57" s="35"/>
      <c r="E57" s="35"/>
      <c r="F57" s="35"/>
      <c r="G57" s="35"/>
      <c r="H57" s="35"/>
    </row>
    <row r="58" spans="1:8" ht="14.5" x14ac:dyDescent="0.35">
      <c r="A58" s="35"/>
      <c r="B58" s="44" t="s">
        <v>89</v>
      </c>
      <c r="C58" s="53"/>
      <c r="D58" s="35"/>
      <c r="E58" s="35"/>
      <c r="F58" s="35"/>
      <c r="G58" s="35"/>
      <c r="H58" s="35"/>
    </row>
    <row r="59" spans="1:8" ht="14.5" x14ac:dyDescent="0.35">
      <c r="A59" s="35"/>
      <c r="B59" s="52"/>
      <c r="C59" s="8">
        <f>C57+C58</f>
        <v>0</v>
      </c>
      <c r="D59" s="35"/>
      <c r="E59" s="35"/>
      <c r="F59" s="35"/>
      <c r="G59" s="35"/>
      <c r="H59" s="35"/>
    </row>
    <row r="60" spans="1:8" ht="14.5" x14ac:dyDescent="0.35">
      <c r="A60" s="35"/>
      <c r="B60" s="52"/>
      <c r="C60" s="48"/>
      <c r="D60" s="35"/>
      <c r="E60" s="35"/>
      <c r="F60" s="35"/>
      <c r="G60" s="35"/>
      <c r="H60" s="35"/>
    </row>
    <row r="61" spans="1:8" ht="14.5" x14ac:dyDescent="0.35">
      <c r="A61" s="35"/>
      <c r="B61" s="50" t="s">
        <v>27</v>
      </c>
      <c r="C61" s="35"/>
      <c r="D61" s="35"/>
      <c r="E61" s="35"/>
      <c r="F61" s="35"/>
      <c r="G61" s="35"/>
      <c r="H61" s="35"/>
    </row>
    <row r="62" spans="1:8" ht="14.5" x14ac:dyDescent="0.35">
      <c r="A62" s="35"/>
      <c r="B62" s="44" t="s">
        <v>96</v>
      </c>
      <c r="C62" s="45">
        <v>0</v>
      </c>
      <c r="D62" s="35"/>
      <c r="E62" s="35"/>
      <c r="F62" s="35"/>
      <c r="G62" s="35"/>
      <c r="H62" s="35"/>
    </row>
    <row r="63" spans="1:8" ht="14.5" x14ac:dyDescent="0.35">
      <c r="A63" s="35"/>
      <c r="B63" s="44" t="s">
        <v>97</v>
      </c>
      <c r="C63" s="35"/>
      <c r="D63" s="35"/>
      <c r="E63" s="35"/>
      <c r="F63" s="35"/>
      <c r="G63" s="35"/>
      <c r="H63" s="35"/>
    </row>
    <row r="64" spans="1:8" ht="14.5" x14ac:dyDescent="0.35">
      <c r="A64" s="35"/>
      <c r="B64" s="50" t="s">
        <v>99</v>
      </c>
      <c r="C64" s="10">
        <f>C62-C63</f>
        <v>0</v>
      </c>
      <c r="D64" s="35"/>
      <c r="E64" s="35"/>
      <c r="F64" s="35"/>
      <c r="G64" s="35"/>
      <c r="H64" s="7">
        <f>+SUM(C64,C59,C52,C45,C34,C27)</f>
        <v>0</v>
      </c>
    </row>
    <row r="65" spans="1:8" ht="14.5" x14ac:dyDescent="0.35">
      <c r="A65" s="35"/>
      <c r="B65" s="52"/>
      <c r="C65" s="48"/>
      <c r="D65" s="35"/>
      <c r="E65" s="35"/>
      <c r="F65" s="35"/>
      <c r="G65" s="35"/>
      <c r="H65" s="35"/>
    </row>
    <row r="66" spans="1:8" ht="14.5" x14ac:dyDescent="0.35">
      <c r="A66" s="35"/>
      <c r="B66" s="52"/>
      <c r="C66" s="48"/>
      <c r="D66" s="35"/>
      <c r="E66" s="35"/>
      <c r="F66" s="35"/>
      <c r="G66" s="35"/>
      <c r="H66" s="35"/>
    </row>
    <row r="67" spans="1:8" ht="14.5" x14ac:dyDescent="0.35">
      <c r="A67" s="35"/>
      <c r="B67" s="52"/>
      <c r="C67" s="48"/>
      <c r="D67" s="35"/>
      <c r="E67" s="35"/>
      <c r="F67" s="35"/>
      <c r="G67" s="35"/>
      <c r="H67" s="35"/>
    </row>
    <row r="68" spans="1:8" ht="14" customHeight="1" x14ac:dyDescent="0.35">
      <c r="A68" s="35"/>
      <c r="B68" s="43" t="s">
        <v>28</v>
      </c>
      <c r="C68" s="35"/>
      <c r="D68" s="35"/>
      <c r="E68" s="35"/>
      <c r="F68" s="35"/>
      <c r="G68" s="35"/>
      <c r="H68" s="35"/>
    </row>
    <row r="69" spans="1:8" ht="14" customHeight="1" x14ac:dyDescent="0.35">
      <c r="A69" s="35"/>
      <c r="B69" s="54"/>
      <c r="C69" s="35"/>
      <c r="D69" s="35"/>
      <c r="E69" s="35"/>
      <c r="F69" s="35"/>
      <c r="G69" s="35"/>
      <c r="H69" s="35"/>
    </row>
    <row r="70" spans="1:8" ht="14.5" x14ac:dyDescent="0.35">
      <c r="A70" s="35"/>
      <c r="B70" s="44" t="s">
        <v>29</v>
      </c>
      <c r="C70" s="45">
        <v>0</v>
      </c>
      <c r="D70" s="35"/>
      <c r="E70" s="35"/>
      <c r="F70" s="35"/>
      <c r="G70" s="35"/>
      <c r="H70" s="35"/>
    </row>
    <row r="71" spans="1:8" ht="14.5" x14ac:dyDescent="0.35">
      <c r="A71" s="35"/>
      <c r="B71" s="44" t="s">
        <v>32</v>
      </c>
      <c r="C71" s="45">
        <v>400000</v>
      </c>
      <c r="D71" s="35"/>
      <c r="E71" s="35"/>
      <c r="F71" s="35"/>
      <c r="G71" s="35"/>
      <c r="H71" s="35"/>
    </row>
    <row r="72" spans="1:8" ht="14.5" x14ac:dyDescent="0.35">
      <c r="A72" s="35"/>
      <c r="B72" s="44" t="s">
        <v>33</v>
      </c>
      <c r="C72" s="45">
        <v>0</v>
      </c>
      <c r="D72" s="35"/>
      <c r="E72" s="35"/>
      <c r="F72" s="35"/>
      <c r="G72" s="35"/>
      <c r="H72" s="55"/>
    </row>
    <row r="73" spans="1:8" ht="14.5" x14ac:dyDescent="0.35">
      <c r="A73" s="35"/>
      <c r="B73" s="44" t="s">
        <v>36</v>
      </c>
      <c r="C73" s="45">
        <v>0</v>
      </c>
      <c r="D73" s="35"/>
      <c r="E73" s="35"/>
      <c r="F73" s="35"/>
      <c r="G73" s="35"/>
      <c r="H73" s="55"/>
    </row>
    <row r="74" spans="1:8" ht="14.5" x14ac:dyDescent="0.35">
      <c r="A74" s="35"/>
      <c r="B74" s="44" t="s">
        <v>38</v>
      </c>
      <c r="C74" s="56">
        <v>0</v>
      </c>
      <c r="D74" s="35"/>
      <c r="E74" s="35"/>
      <c r="F74" s="35"/>
      <c r="G74" s="51"/>
      <c r="H74" s="11">
        <f>+SUM(C71:C74)</f>
        <v>400000</v>
      </c>
    </row>
    <row r="75" spans="1:8" ht="14.5" x14ac:dyDescent="0.35">
      <c r="A75" s="35"/>
      <c r="B75" s="52"/>
      <c r="C75" s="35"/>
      <c r="D75" s="35"/>
      <c r="E75" s="35"/>
      <c r="F75" s="35"/>
      <c r="G75" s="51"/>
      <c r="H75" s="55"/>
    </row>
    <row r="76" spans="1:8" ht="14.5" x14ac:dyDescent="0.35">
      <c r="A76" s="35"/>
      <c r="B76" s="35"/>
      <c r="C76" s="57"/>
      <c r="D76" s="35"/>
      <c r="E76" s="35"/>
      <c r="F76" s="35"/>
      <c r="G76" s="35"/>
      <c r="H76" s="55"/>
    </row>
    <row r="77" spans="1:8" ht="14.5" x14ac:dyDescent="0.35">
      <c r="A77" s="35"/>
      <c r="B77" s="35"/>
      <c r="C77" s="57"/>
      <c r="D77" s="35"/>
      <c r="E77" s="35"/>
      <c r="F77" s="35"/>
      <c r="G77" s="35"/>
      <c r="H77" s="55"/>
    </row>
    <row r="78" spans="1:8" ht="14.5" x14ac:dyDescent="0.35">
      <c r="A78" s="35"/>
      <c r="B78" s="35"/>
      <c r="C78" s="35"/>
      <c r="D78" s="35"/>
      <c r="E78" s="35"/>
      <c r="F78" s="35"/>
      <c r="G78" s="58" t="s">
        <v>47</v>
      </c>
      <c r="H78" s="12">
        <f>+SUM(H74,H64,H20,H11)</f>
        <v>400000</v>
      </c>
    </row>
    <row r="79" spans="1:8" ht="14.5" x14ac:dyDescent="0.35">
      <c r="A79" s="35"/>
      <c r="B79" s="35"/>
      <c r="C79" s="35"/>
      <c r="D79" s="35"/>
      <c r="E79" s="35"/>
      <c r="F79" s="35"/>
      <c r="G79" s="35"/>
      <c r="H79" s="59"/>
    </row>
    <row r="80" spans="1:8" ht="14.5" x14ac:dyDescent="0.35">
      <c r="A80" s="35"/>
      <c r="B80" s="50" t="s">
        <v>50</v>
      </c>
      <c r="C80" s="35"/>
      <c r="D80" s="35"/>
      <c r="E80" s="35"/>
      <c r="F80" s="35"/>
      <c r="G80" s="35"/>
      <c r="H80" s="59"/>
    </row>
    <row r="81" spans="1:8" ht="14.5" x14ac:dyDescent="0.35">
      <c r="A81" s="35"/>
      <c r="B81" s="50" t="s">
        <v>51</v>
      </c>
      <c r="C81" s="35"/>
      <c r="D81" s="35"/>
      <c r="E81" s="35"/>
      <c r="F81" s="35"/>
      <c r="G81" s="35"/>
      <c r="H81" s="59"/>
    </row>
    <row r="82" spans="1:8" ht="14.5" x14ac:dyDescent="0.35">
      <c r="A82" s="35"/>
      <c r="B82" s="44" t="s">
        <v>52</v>
      </c>
      <c r="C82" s="45">
        <v>0</v>
      </c>
      <c r="D82" s="35"/>
      <c r="E82" s="35"/>
      <c r="F82" s="35"/>
      <c r="G82" s="35"/>
      <c r="H82" s="13">
        <f>+C82</f>
        <v>0</v>
      </c>
    </row>
    <row r="83" spans="1:8" ht="14.5" x14ac:dyDescent="0.35">
      <c r="A83" s="35"/>
      <c r="B83" s="35"/>
      <c r="C83" s="35"/>
      <c r="D83" s="35"/>
      <c r="E83" s="35"/>
      <c r="F83" s="35"/>
      <c r="G83" s="35"/>
      <c r="H83" s="59"/>
    </row>
    <row r="84" spans="1:8" ht="14.5" x14ac:dyDescent="0.35">
      <c r="A84" s="35"/>
      <c r="B84" s="35"/>
      <c r="C84" s="55"/>
      <c r="D84" s="35"/>
      <c r="E84" s="35"/>
      <c r="F84" s="35"/>
      <c r="G84" s="35"/>
      <c r="H84" s="35"/>
    </row>
    <row r="85" spans="1:8" ht="14.5" x14ac:dyDescent="0.35">
      <c r="A85" s="35"/>
      <c r="B85" s="35"/>
      <c r="C85" s="35"/>
      <c r="D85" s="60"/>
      <c r="E85" s="60"/>
      <c r="F85" s="60"/>
      <c r="G85" s="58" t="s">
        <v>53</v>
      </c>
      <c r="H85" s="7">
        <f>+H78-H82</f>
        <v>400000</v>
      </c>
    </row>
    <row r="86" spans="1:8" ht="14.5" x14ac:dyDescent="0.35">
      <c r="A86" s="35"/>
      <c r="B86" s="35"/>
      <c r="C86" s="59"/>
      <c r="D86" s="61"/>
      <c r="E86" s="61"/>
      <c r="F86" s="61"/>
      <c r="G86" s="35"/>
      <c r="H86" s="49"/>
    </row>
    <row r="87" spans="1:8" ht="14.5" x14ac:dyDescent="0.35">
      <c r="A87" s="35"/>
      <c r="B87" s="35"/>
      <c r="C87" s="35"/>
      <c r="D87" s="60"/>
      <c r="E87" s="60"/>
      <c r="F87" s="60"/>
      <c r="G87" s="62" t="s">
        <v>55</v>
      </c>
      <c r="H87" s="14">
        <f>H85</f>
        <v>400000</v>
      </c>
    </row>
    <row r="88" spans="1:8" ht="14.5" x14ac:dyDescent="0.35">
      <c r="A88" s="35"/>
      <c r="B88" s="35"/>
      <c r="C88" s="59"/>
      <c r="D88" s="60"/>
      <c r="E88" s="60"/>
      <c r="F88" s="60"/>
      <c r="G88" s="35"/>
      <c r="H88" s="63" t="s">
        <v>54</v>
      </c>
    </row>
    <row r="89" spans="1:8" ht="14.5" x14ac:dyDescent="0.35">
      <c r="A89" s="35"/>
      <c r="B89" s="35"/>
      <c r="C89" s="35"/>
      <c r="D89" s="60"/>
      <c r="E89" s="60"/>
      <c r="F89" s="60"/>
      <c r="G89" s="62" t="s">
        <v>106</v>
      </c>
      <c r="H89" s="15">
        <f>ROUND(H87,-1)</f>
        <v>400000</v>
      </c>
    </row>
    <row r="90" spans="1:8" ht="14.5" x14ac:dyDescent="0.35">
      <c r="A90" s="35"/>
      <c r="B90" s="35"/>
      <c r="C90" s="35"/>
      <c r="D90" s="60"/>
      <c r="E90" s="60"/>
      <c r="F90" s="60"/>
      <c r="G90" s="60"/>
      <c r="H90" s="35"/>
    </row>
    <row r="91" spans="1:8" ht="14.5" x14ac:dyDescent="0.35">
      <c r="A91" s="35"/>
      <c r="B91" s="50" t="s">
        <v>56</v>
      </c>
      <c r="C91" s="64"/>
      <c r="D91" s="60"/>
      <c r="E91" s="60"/>
      <c r="F91" s="60"/>
      <c r="G91" s="60"/>
      <c r="H91" s="35"/>
    </row>
    <row r="92" spans="1:8" ht="14.5" x14ac:dyDescent="0.35">
      <c r="A92" s="35"/>
      <c r="B92" s="44" t="s">
        <v>57</v>
      </c>
      <c r="C92" s="16">
        <f>+C93+H64-C70</f>
        <v>400000</v>
      </c>
      <c r="D92" s="60"/>
      <c r="E92" s="60"/>
      <c r="F92" s="60"/>
      <c r="G92" s="60"/>
      <c r="H92" s="35"/>
    </row>
    <row r="93" spans="1:8" ht="14.5" x14ac:dyDescent="0.35">
      <c r="A93" s="35"/>
      <c r="B93" s="44" t="s">
        <v>58</v>
      </c>
      <c r="C93" s="16">
        <f>H78-SUM(H64)</f>
        <v>400000</v>
      </c>
      <c r="D93" s="60"/>
      <c r="E93" s="60"/>
      <c r="F93" s="60"/>
      <c r="G93" s="60"/>
      <c r="H93" s="35"/>
    </row>
    <row r="94" spans="1:8" ht="14.5" x14ac:dyDescent="0.35">
      <c r="A94" s="35"/>
      <c r="B94" s="44" t="s">
        <v>59</v>
      </c>
      <c r="C94" s="16">
        <f>IF(AND(SUM(C93,H64)&gt;700000,SUM(H64,C93)&lt;=727777),SUM(H64,C93)-700000,IF(C93&gt;1500000,(C93-1500000)*30%+150000,IF(C93&gt;1200000,(C93-1200000)*20%+90000,IF(C93&gt;900000,(C93-900000)*15%+45000,IF(C93&gt;600000,(C93-600000)*10%+15000,IF(C93&gt;300000,(C93-300000)*5%,0))))))</f>
        <v>5000</v>
      </c>
      <c r="D94" s="60"/>
      <c r="E94" s="60"/>
      <c r="F94" s="60"/>
      <c r="G94" s="60"/>
      <c r="H94" s="35"/>
    </row>
    <row r="95" spans="1:8" ht="14.5" x14ac:dyDescent="0.35">
      <c r="A95" s="35"/>
      <c r="B95" s="65"/>
      <c r="C95" s="64"/>
      <c r="D95" s="60"/>
      <c r="E95" s="60"/>
      <c r="F95" s="60"/>
      <c r="G95" s="60"/>
      <c r="H95" s="35"/>
    </row>
    <row r="96" spans="1:8" ht="14.5" x14ac:dyDescent="0.35">
      <c r="A96" s="35"/>
      <c r="B96" s="44" t="s">
        <v>60</v>
      </c>
      <c r="C96" s="16">
        <f>+C94</f>
        <v>5000</v>
      </c>
      <c r="D96" s="60"/>
      <c r="E96" s="60"/>
      <c r="F96" s="60"/>
      <c r="G96" s="60"/>
      <c r="H96" s="35"/>
    </row>
    <row r="97" spans="1:8" ht="14.5" x14ac:dyDescent="0.35">
      <c r="A97" s="35"/>
      <c r="B97" s="65"/>
      <c r="C97" s="64"/>
      <c r="D97" s="60"/>
      <c r="E97" s="60"/>
      <c r="F97" s="60"/>
      <c r="G97" s="60"/>
      <c r="H97" s="35"/>
    </row>
    <row r="98" spans="1:8" ht="14.5" x14ac:dyDescent="0.35">
      <c r="A98" s="35"/>
      <c r="B98" s="44" t="s">
        <v>62</v>
      </c>
      <c r="C98" s="6">
        <f>IF(H89-H64&gt;1000000,(H89-H64-1000000)*30%+112500,IF(H89-H64&gt;500000,(H89-H64-500000)*20%+12500,IF(H89-H64&gt;250000,(H89-H64-250000)*5%,0)))</f>
        <v>7500</v>
      </c>
      <c r="D98" s="60"/>
      <c r="E98" s="60"/>
      <c r="F98" s="60"/>
      <c r="G98" s="60"/>
      <c r="H98" s="35"/>
    </row>
    <row r="99" spans="1:8" ht="14.5" x14ac:dyDescent="0.35">
      <c r="A99" s="35"/>
      <c r="B99" s="65"/>
      <c r="C99" s="66"/>
      <c r="D99" s="60"/>
      <c r="E99" s="60"/>
      <c r="F99" s="60"/>
      <c r="G99" s="60"/>
      <c r="H99" s="35"/>
    </row>
    <row r="100" spans="1:8" ht="14.5" x14ac:dyDescent="0.35">
      <c r="A100" s="35"/>
      <c r="B100" s="17" t="str">
        <f>IF(C100=C94,"Tax Payable on New Regime","Tax Payable on Old Regime")</f>
        <v>Tax Payable on New Regime</v>
      </c>
      <c r="C100" s="18">
        <f>+IF(SUM(C93,H64)&lt;=700000,C96,MIN(C96:C98))</f>
        <v>5000</v>
      </c>
      <c r="D100" s="60"/>
      <c r="E100" s="60"/>
      <c r="F100" s="60"/>
      <c r="G100" s="60"/>
      <c r="H100" s="35"/>
    </row>
    <row r="101" spans="1:8" ht="14.5" x14ac:dyDescent="0.35">
      <c r="A101" s="35"/>
      <c r="B101" s="67" t="s">
        <v>107</v>
      </c>
      <c r="C101" s="18">
        <f>C52*15%</f>
        <v>0</v>
      </c>
      <c r="D101" s="60"/>
      <c r="E101" s="60"/>
      <c r="F101" s="60"/>
      <c r="G101" s="60"/>
      <c r="H101" s="35"/>
    </row>
    <row r="102" spans="1:8" ht="14.5" x14ac:dyDescent="0.35">
      <c r="A102" s="35"/>
      <c r="B102" s="67" t="s">
        <v>65</v>
      </c>
      <c r="C102" s="18">
        <f>C45*20%</f>
        <v>0</v>
      </c>
      <c r="D102" s="60"/>
      <c r="E102" s="60"/>
      <c r="F102" s="60"/>
      <c r="G102" s="60"/>
      <c r="H102" s="35"/>
    </row>
    <row r="103" spans="1:8" ht="14.5" x14ac:dyDescent="0.35">
      <c r="A103" s="35"/>
      <c r="B103" s="67" t="s">
        <v>108</v>
      </c>
      <c r="C103" s="19">
        <f>C38*10%</f>
        <v>0</v>
      </c>
      <c r="D103" s="60"/>
      <c r="E103" s="60"/>
      <c r="F103" s="60"/>
      <c r="G103" s="60"/>
      <c r="H103" s="35"/>
    </row>
    <row r="104" spans="1:8" ht="14.5" x14ac:dyDescent="0.35">
      <c r="A104" s="35"/>
      <c r="B104" s="67" t="s">
        <v>67</v>
      </c>
      <c r="C104" s="18">
        <f>+C64*30%</f>
        <v>0</v>
      </c>
      <c r="D104" s="60"/>
      <c r="E104" s="60"/>
      <c r="F104" s="60"/>
      <c r="G104" s="60"/>
      <c r="H104" s="35"/>
    </row>
    <row r="105" spans="1:8" ht="14.5" x14ac:dyDescent="0.35">
      <c r="A105" s="35"/>
      <c r="B105" s="67" t="s">
        <v>68</v>
      </c>
      <c r="C105" s="18">
        <f>+C124</f>
        <v>0</v>
      </c>
      <c r="D105" s="60"/>
      <c r="E105" s="60"/>
      <c r="F105" s="60"/>
      <c r="G105" s="60"/>
      <c r="H105" s="35"/>
    </row>
    <row r="106" spans="1:8" ht="14.5" x14ac:dyDescent="0.35">
      <c r="A106" s="35"/>
      <c r="B106" s="67" t="s">
        <v>69</v>
      </c>
      <c r="C106" s="20">
        <f>+IF(C100=C98,IF(SUM(H89)&lt;500000,MIN(SUM(C100:C101,C104),12500),0),IF(SUM(C92)&lt;=700000,MIN(SUM(C101,C94,C104),25000),0))</f>
        <v>5000</v>
      </c>
      <c r="D106" s="60"/>
      <c r="E106" s="60"/>
      <c r="F106" s="60"/>
      <c r="G106" s="35"/>
      <c r="H106" s="35"/>
    </row>
    <row r="107" spans="1:8" ht="14.5" x14ac:dyDescent="0.35">
      <c r="A107" s="35"/>
      <c r="B107" s="44" t="s">
        <v>71</v>
      </c>
      <c r="C107" s="6">
        <f>+SUM(C100:C104)-SUM(C105:C106)</f>
        <v>0</v>
      </c>
      <c r="D107" s="68"/>
      <c r="E107" s="68"/>
      <c r="F107" s="68"/>
      <c r="G107" s="35"/>
      <c r="H107" s="35"/>
    </row>
    <row r="108" spans="1:8" ht="14.5" x14ac:dyDescent="0.35">
      <c r="A108" s="35"/>
      <c r="B108" s="44" t="s">
        <v>72</v>
      </c>
      <c r="C108" s="15">
        <f>+IF(C98=C96,IF(SUM(C92)&gt;50000000,C107*37%,IF(SUM(C92)&gt;20000000,C107*25%,IF(SUM(C92)&gt;10000000,C107*15%,IF(SUM(C92)&gt;5000000,C107*10%,0)))),IF(SUM(H89)&gt;20000000,C107*25%,IF(SUM(H89)&gt;10000000,C107*15%,IF(SUM(H89)&gt;5000000,C107*10%,0))))</f>
        <v>0</v>
      </c>
      <c r="D108" s="68"/>
      <c r="E108" s="68"/>
      <c r="F108" s="68"/>
      <c r="G108" s="35"/>
      <c r="H108" s="35"/>
    </row>
    <row r="109" spans="1:8" ht="14.5" x14ac:dyDescent="0.35">
      <c r="A109" s="35"/>
      <c r="B109" s="35"/>
      <c r="C109" s="6">
        <f>SUM(C107:C108)</f>
        <v>0</v>
      </c>
      <c r="D109" s="68"/>
      <c r="E109" s="68"/>
      <c r="F109" s="68"/>
      <c r="G109" s="35"/>
      <c r="H109" s="35"/>
    </row>
    <row r="110" spans="1:8" ht="14.5" x14ac:dyDescent="0.35">
      <c r="A110" s="35"/>
      <c r="B110" s="44" t="s">
        <v>73</v>
      </c>
      <c r="C110" s="15">
        <f>+C109*4%</f>
        <v>0</v>
      </c>
      <c r="D110" s="68"/>
      <c r="E110" s="68"/>
      <c r="F110" s="68"/>
      <c r="G110" s="35"/>
      <c r="H110" s="35"/>
    </row>
    <row r="111" spans="1:8" ht="14.5" x14ac:dyDescent="0.35">
      <c r="A111" s="35"/>
      <c r="B111" s="35"/>
      <c r="C111" s="6">
        <f>SUM(C109:C110)</f>
        <v>0</v>
      </c>
      <c r="D111" s="68"/>
      <c r="E111" s="68"/>
      <c r="F111" s="68"/>
      <c r="G111" s="35"/>
      <c r="H111" s="35"/>
    </row>
    <row r="112" spans="1:8" ht="14.5" x14ac:dyDescent="0.35">
      <c r="A112" s="35"/>
      <c r="B112" s="44" t="s">
        <v>74</v>
      </c>
      <c r="C112" s="45">
        <v>0</v>
      </c>
      <c r="D112" s="68"/>
      <c r="E112" s="68"/>
      <c r="F112" s="68"/>
      <c r="G112" s="35"/>
      <c r="H112" s="35"/>
    </row>
    <row r="113" spans="1:8" ht="14.5" x14ac:dyDescent="0.35">
      <c r="A113" s="35"/>
      <c r="B113" s="44" t="s">
        <v>75</v>
      </c>
      <c r="C113" s="45">
        <v>0</v>
      </c>
      <c r="D113" s="68"/>
      <c r="E113" s="68"/>
      <c r="F113" s="68"/>
      <c r="G113" s="35"/>
      <c r="H113" s="35"/>
    </row>
    <row r="114" spans="1:8" ht="14.5" x14ac:dyDescent="0.35">
      <c r="A114" s="35"/>
      <c r="B114" s="44" t="s">
        <v>76</v>
      </c>
      <c r="C114" s="45">
        <v>0</v>
      </c>
      <c r="D114" s="68"/>
      <c r="E114" s="68"/>
      <c r="F114" s="68"/>
      <c r="G114" s="35"/>
      <c r="H114" s="35"/>
    </row>
    <row r="115" spans="1:8" ht="14" customHeight="1" thickBot="1" x14ac:dyDescent="0.4">
      <c r="A115" s="35"/>
      <c r="B115" s="50" t="s">
        <v>77</v>
      </c>
      <c r="C115" s="21">
        <f>+ROUND(C111-C112-C113+C114,-1)</f>
        <v>0</v>
      </c>
      <c r="D115" s="68"/>
      <c r="E115" s="68"/>
      <c r="F115" s="68"/>
      <c r="G115" s="35"/>
      <c r="H115" s="35"/>
    </row>
    <row r="116" spans="1:8" ht="14" customHeight="1" thickTop="1" x14ac:dyDescent="0.35">
      <c r="A116" s="35"/>
      <c r="B116" s="35"/>
      <c r="C116" s="48"/>
      <c r="D116" s="68"/>
      <c r="E116" s="68"/>
      <c r="F116" s="68"/>
      <c r="G116" s="35"/>
      <c r="H116" s="35"/>
    </row>
    <row r="117" spans="1:8" ht="14.5" x14ac:dyDescent="0.35">
      <c r="A117" s="35"/>
      <c r="B117" s="35"/>
      <c r="C117" s="35"/>
      <c r="D117" s="35"/>
      <c r="E117" s="35"/>
      <c r="F117" s="35"/>
      <c r="G117" s="35"/>
      <c r="H117" s="35"/>
    </row>
    <row r="118" spans="1:8" ht="14.5" x14ac:dyDescent="0.35">
      <c r="A118" s="35"/>
      <c r="B118" s="50" t="s">
        <v>68</v>
      </c>
      <c r="C118" s="69"/>
      <c r="D118" s="35"/>
      <c r="E118" s="35"/>
      <c r="F118" s="35"/>
      <c r="G118" s="35"/>
      <c r="H118" s="35"/>
    </row>
    <row r="119" spans="1:8" ht="14.5" x14ac:dyDescent="0.35">
      <c r="A119" s="35"/>
      <c r="B119" s="65"/>
      <c r="C119" s="69"/>
      <c r="D119" s="35"/>
      <c r="E119" s="35"/>
      <c r="F119" s="35"/>
      <c r="G119" s="35"/>
      <c r="H119" s="35"/>
    </row>
    <row r="120" spans="1:8" ht="14.5" x14ac:dyDescent="0.35">
      <c r="A120" s="35"/>
      <c r="B120" s="44" t="s">
        <v>79</v>
      </c>
      <c r="C120" s="70">
        <v>0</v>
      </c>
      <c r="D120" s="35"/>
      <c r="E120" s="35"/>
      <c r="F120" s="35"/>
      <c r="G120" s="35"/>
      <c r="H120" s="35"/>
    </row>
    <row r="121" spans="1:8" ht="14.5" x14ac:dyDescent="0.35">
      <c r="A121" s="35"/>
      <c r="B121" s="44" t="s">
        <v>80</v>
      </c>
      <c r="C121" s="22">
        <f>+IF(C100=C96,300000,250000)</f>
        <v>300000</v>
      </c>
      <c r="D121" s="35"/>
      <c r="E121" s="35"/>
      <c r="F121" s="35"/>
      <c r="G121" s="35"/>
      <c r="H121" s="35"/>
    </row>
    <row r="122" spans="1:8" ht="14" customHeight="1" thickBot="1" x14ac:dyDescent="0.4">
      <c r="A122" s="35"/>
      <c r="B122" s="65"/>
      <c r="C122" s="23">
        <f>+C120+C121</f>
        <v>300000</v>
      </c>
      <c r="D122" s="35"/>
      <c r="E122" s="35"/>
      <c r="F122" s="35"/>
      <c r="G122" s="35"/>
      <c r="H122" s="35"/>
    </row>
    <row r="123" spans="1:8" ht="14" customHeight="1" thickTop="1" x14ac:dyDescent="0.35">
      <c r="A123" s="35"/>
      <c r="B123" s="65"/>
      <c r="C123" s="71"/>
      <c r="D123" s="35"/>
      <c r="E123" s="35"/>
      <c r="F123" s="35"/>
      <c r="G123" s="35"/>
      <c r="H123" s="35"/>
    </row>
    <row r="124" spans="1:8" ht="14.5" x14ac:dyDescent="0.35">
      <c r="A124" s="35"/>
      <c r="B124" s="44" t="s">
        <v>81</v>
      </c>
      <c r="C124" s="24">
        <f>IF(C100=C96,IF(C122&gt;1500000,(C122-1500000)*30%+150000,IF(C122&gt;1200000,(C122-1200000)*20%+90000,IF(C122&gt;900000,(C122-900000)*15%+45000,IF(C122&gt;600000,(C122-600000)*10%+15000,IF(C122&gt;300000,(C122-300000)*5%,0))))),IF(C122&gt;1000000, (C122-1000000)*30%+112500, IF(C122&gt;500000, (C122-500000)*20%+12500, IF(C122&gt;250000, (C122-250000)*5%,0))))</f>
        <v>0</v>
      </c>
      <c r="D124" s="35"/>
      <c r="E124" s="35"/>
      <c r="F124" s="35"/>
      <c r="G124" s="35"/>
      <c r="H124" s="35"/>
    </row>
  </sheetData>
  <sheetProtection sheet="1" insertColumns="0" insertRows="0" deleteColumns="0" deleteRows="0" selectLockedCells="1" selectUnlockedCells="1"/>
  <mergeCells count="2">
    <mergeCell ref="A2:H2"/>
    <mergeCell ref="A5:H5"/>
  </mergeCells>
  <conditionalFormatting sqref="C85:C65521">
    <cfRule type="cellIs" dxfId="42" priority="1" stopIfTrue="1" operator="lessThan">
      <formula>0</formula>
    </cfRule>
  </conditionalFormatting>
  <conditionalFormatting sqref="H1:H71 C1:C75 H78:H65521">
    <cfRule type="cellIs" dxfId="41" priority="3" stopIfTrue="1" operator="lessThan">
      <formula>0</formula>
    </cfRule>
  </conditionalFormatting>
  <dataValidations disablePrompts="1" count="1">
    <dataValidation type="whole" allowBlank="1" showInputMessage="1" showErrorMessage="1" errorTitle="Amount" error="Please enter a valid amount , not more than 99999999999999" sqref="H72:H75" xr:uid="{00000000-0002-0000-0000-000000000000}">
      <formula1>0</formula1>
      <formula2>99999999999999</formula2>
    </dataValidation>
  </dataValidations>
  <printOptions horizontalCentered="1"/>
  <pageMargins left="0.25" right="0.25" top="0.5" bottom="0.5" header="0.3" footer="0.3"/>
  <pageSetup paperSize="9" fitToHeight="0" orientation="landscape" r:id="rId1"/>
  <rowBreaks count="1" manualBreakCount="1">
    <brk id="90" max="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N145"/>
  <sheetViews>
    <sheetView showGridLines="0" view="pageBreakPreview" topLeftCell="A135" zoomScaleNormal="100" zoomScaleSheetLayoutView="100" workbookViewId="0">
      <pane xSplit="1" ySplit="6" topLeftCell="B7" activePane="bottomRight" state="frozen"/>
      <selection pane="topRight"/>
      <selection pane="bottomLeft"/>
      <selection pane="bottomRight" activeCell="A5" sqref="A5:H5"/>
    </sheetView>
  </sheetViews>
  <sheetFormatPr defaultColWidth="9.1796875" defaultRowHeight="13.5" x14ac:dyDescent="0.3"/>
  <cols>
    <col min="1" max="1" width="4" style="1" customWidth="1"/>
    <col min="2" max="2" width="40.1796875" style="1" bestFit="1" customWidth="1"/>
    <col min="3" max="3" width="19.81640625" style="2" bestFit="1" customWidth="1"/>
    <col min="4" max="6" width="1.81640625" style="1" customWidth="1"/>
    <col min="7" max="7" width="25.81640625" style="1" customWidth="1"/>
    <col min="8" max="8" width="14.81640625" style="2" customWidth="1"/>
    <col min="9" max="10" width="11.1796875" style="1" bestFit="1" customWidth="1"/>
    <col min="11" max="11" width="8.1796875" style="1" bestFit="1" customWidth="1"/>
    <col min="12" max="12" width="13.1796875" style="1" bestFit="1" customWidth="1"/>
    <col min="13" max="13" width="16.81640625" style="1" bestFit="1" customWidth="1"/>
    <col min="14" max="14" width="15.1796875" style="1" bestFit="1" customWidth="1"/>
    <col min="15" max="16" width="9.1796875" style="1" customWidth="1"/>
    <col min="17" max="16384" width="9.1796875" style="1"/>
  </cols>
  <sheetData>
    <row r="1" spans="1:14" ht="14.5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2.5" customHeight="1" x14ac:dyDescent="0.35">
      <c r="A2" s="106"/>
      <c r="B2" s="107"/>
      <c r="C2" s="107"/>
      <c r="D2" s="107"/>
      <c r="E2" s="107"/>
      <c r="F2" s="107"/>
      <c r="G2" s="107"/>
      <c r="H2" s="107"/>
      <c r="I2" s="35"/>
      <c r="J2" s="35"/>
      <c r="K2" s="35"/>
      <c r="L2" s="35"/>
      <c r="M2" s="35"/>
      <c r="N2" s="35"/>
    </row>
    <row r="3" spans="1:14" ht="14" customHeight="1" x14ac:dyDescent="0.35">
      <c r="A3" s="36" t="s">
        <v>109</v>
      </c>
      <c r="B3" s="37"/>
      <c r="C3" s="38"/>
      <c r="D3" s="39" t="s">
        <v>6</v>
      </c>
      <c r="E3" s="37"/>
      <c r="F3" s="35"/>
      <c r="G3" s="37"/>
      <c r="H3" s="40" t="s">
        <v>110</v>
      </c>
      <c r="I3" s="35"/>
      <c r="J3" s="35"/>
      <c r="K3" s="35"/>
      <c r="L3" s="35"/>
      <c r="M3" s="35"/>
      <c r="N3" s="35"/>
    </row>
    <row r="4" spans="1:14" ht="14.5" x14ac:dyDescent="0.35">
      <c r="A4" s="41"/>
      <c r="B4" s="35"/>
      <c r="C4" s="35"/>
      <c r="D4" s="35"/>
      <c r="E4" s="35"/>
      <c r="F4" s="35"/>
      <c r="G4" s="35"/>
      <c r="H4" s="42"/>
      <c r="I4" s="35"/>
      <c r="J4" s="35"/>
      <c r="K4" s="35"/>
      <c r="L4" s="35"/>
      <c r="M4" s="35"/>
      <c r="N4" s="35"/>
    </row>
    <row r="5" spans="1:14" ht="14" customHeight="1" x14ac:dyDescent="0.35">
      <c r="A5" s="109" t="s">
        <v>8</v>
      </c>
      <c r="B5" s="110"/>
      <c r="C5" s="110"/>
      <c r="D5" s="110"/>
      <c r="E5" s="110"/>
      <c r="F5" s="110"/>
      <c r="G5" s="110"/>
      <c r="H5" s="110"/>
      <c r="I5" s="35"/>
      <c r="J5" s="35"/>
      <c r="K5" s="35"/>
      <c r="L5" s="35"/>
      <c r="M5" s="35"/>
      <c r="N5" s="35"/>
    </row>
    <row r="6" spans="1:14" ht="14.5" x14ac:dyDescent="0.3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  <c r="M6" s="35"/>
      <c r="N6" s="35"/>
    </row>
    <row r="7" spans="1:14" ht="14.5" x14ac:dyDescent="0.35">
      <c r="A7" s="35"/>
      <c r="B7" s="43" t="s">
        <v>9</v>
      </c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</row>
    <row r="8" spans="1:14" ht="14.5" x14ac:dyDescent="0.3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</row>
    <row r="9" spans="1:14" ht="14.5" x14ac:dyDescent="0.35">
      <c r="A9" s="35"/>
      <c r="B9" s="44" t="s">
        <v>10</v>
      </c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ht="14.5" x14ac:dyDescent="0.35">
      <c r="A10" s="35"/>
      <c r="B10" s="44" t="s">
        <v>102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</row>
    <row r="11" spans="1:14" ht="14.5" x14ac:dyDescent="0.35">
      <c r="A11" s="35"/>
      <c r="B11" s="44" t="s">
        <v>11</v>
      </c>
      <c r="C11" s="6">
        <f>IF(C9&gt;0, MIN(C9,75000),0)</f>
        <v>0</v>
      </c>
      <c r="D11" s="35"/>
      <c r="E11" s="35"/>
      <c r="F11" s="35"/>
      <c r="G11" s="35"/>
      <c r="H11" s="6">
        <f>C9-SUM(C10:C11)</f>
        <v>0</v>
      </c>
      <c r="I11" s="35"/>
      <c r="J11" s="35"/>
      <c r="K11" s="35"/>
      <c r="L11" s="35"/>
      <c r="M11" s="35"/>
      <c r="N11" s="35"/>
    </row>
    <row r="12" spans="1:14" ht="14.5" x14ac:dyDescent="0.35">
      <c r="A12" s="35"/>
      <c r="B12" s="35"/>
      <c r="C12" s="46"/>
      <c r="D12" s="35"/>
      <c r="E12" s="35"/>
      <c r="F12" s="35"/>
      <c r="G12" s="35"/>
      <c r="H12" s="46"/>
      <c r="I12" s="35"/>
      <c r="J12" s="35"/>
      <c r="K12" s="35"/>
      <c r="L12" s="35"/>
      <c r="M12" s="35"/>
      <c r="N12" s="35"/>
    </row>
    <row r="13" spans="1:14" ht="14.5" x14ac:dyDescent="0.35">
      <c r="A13" s="35"/>
      <c r="B13" s="43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</row>
    <row r="14" spans="1:14" ht="14.5" x14ac:dyDescent="0.3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</row>
    <row r="15" spans="1:14" ht="14.5" x14ac:dyDescent="0.35">
      <c r="A15" s="35"/>
      <c r="B15" s="44" t="s">
        <v>13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</row>
    <row r="16" spans="1:14" ht="14.5" x14ac:dyDescent="0.35">
      <c r="A16" s="35"/>
      <c r="B16" s="44" t="s">
        <v>14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</row>
    <row r="17" spans="1:14" ht="14.5" x14ac:dyDescent="0.35">
      <c r="A17" s="35"/>
      <c r="B17" s="35"/>
      <c r="C17" s="7">
        <f>+C15-C16</f>
        <v>0</v>
      </c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</row>
    <row r="18" spans="1:14" ht="14.5" x14ac:dyDescent="0.35">
      <c r="A18" s="35"/>
      <c r="B18" s="44" t="s">
        <v>15</v>
      </c>
      <c r="C18" s="6">
        <f>+C17*30%</f>
        <v>0</v>
      </c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</row>
    <row r="19" spans="1:14" ht="14.5" x14ac:dyDescent="0.35">
      <c r="A19" s="35"/>
      <c r="B19" s="44" t="s">
        <v>16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</row>
    <row r="20" spans="1:14" ht="14.5" x14ac:dyDescent="0.35">
      <c r="A20" s="35"/>
      <c r="B20" s="35"/>
      <c r="C20" s="7">
        <f>+C17-SUM(C18:C19)</f>
        <v>0</v>
      </c>
      <c r="D20" s="35"/>
      <c r="E20" s="35"/>
      <c r="F20" s="35"/>
      <c r="G20" s="35"/>
      <c r="H20" s="7">
        <f>C20</f>
        <v>0</v>
      </c>
      <c r="I20" s="35"/>
      <c r="J20" s="35"/>
      <c r="K20" s="35"/>
      <c r="L20" s="35"/>
      <c r="M20" s="35"/>
      <c r="N20" s="35"/>
    </row>
    <row r="21" spans="1:14" ht="14.5" x14ac:dyDescent="0.35">
      <c r="A21" s="35"/>
      <c r="B21" s="43" t="s">
        <v>17</v>
      </c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</row>
    <row r="22" spans="1:14" ht="14.5" x14ac:dyDescent="0.35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</row>
    <row r="23" spans="1:14" ht="14.5" x14ac:dyDescent="0.35">
      <c r="A23" s="35"/>
      <c r="B23" s="44" t="s">
        <v>18</v>
      </c>
      <c r="C23" s="45">
        <v>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</row>
    <row r="24" spans="1:14" ht="14.5" x14ac:dyDescent="0.35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</row>
    <row r="25" spans="1:14" ht="14.5" x14ac:dyDescent="0.35">
      <c r="A25" s="35"/>
      <c r="B25" s="44" t="s">
        <v>19</v>
      </c>
      <c r="C25" s="45">
        <v>0</v>
      </c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</row>
    <row r="26" spans="1:14" ht="14.5" x14ac:dyDescent="0.35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</row>
    <row r="27" spans="1:14" ht="14.5" x14ac:dyDescent="0.35">
      <c r="A27" s="35"/>
      <c r="B27" s="44" t="s">
        <v>20</v>
      </c>
      <c r="C27" s="45">
        <v>0</v>
      </c>
      <c r="D27" s="35"/>
      <c r="E27" s="35"/>
      <c r="F27" s="35"/>
      <c r="G27" s="35"/>
      <c r="H27" s="7">
        <f>+C23+C25+C27</f>
        <v>0</v>
      </c>
      <c r="I27" s="35"/>
      <c r="J27" s="35"/>
      <c r="K27" s="35"/>
      <c r="L27" s="35"/>
      <c r="M27" s="35"/>
      <c r="N27" s="35"/>
    </row>
    <row r="28" spans="1:14" ht="14.5" x14ac:dyDescent="0.3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</row>
    <row r="29" spans="1:14" ht="14" customHeight="1" x14ac:dyDescent="0.35">
      <c r="A29" s="35"/>
      <c r="B29" s="43" t="s">
        <v>21</v>
      </c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</row>
    <row r="30" spans="1:14" ht="14.5" x14ac:dyDescent="0.35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</row>
    <row r="31" spans="1:14" ht="14.5" x14ac:dyDescent="0.35">
      <c r="A31" s="35"/>
      <c r="B31" s="50" t="s">
        <v>22</v>
      </c>
      <c r="C31" s="35"/>
      <c r="D31" s="35"/>
      <c r="E31" s="35"/>
      <c r="F31" s="35"/>
      <c r="G31" s="35"/>
      <c r="H31" s="7">
        <f>+SUM(C40,C38,C36,C34,C32)</f>
        <v>0</v>
      </c>
      <c r="I31" s="35"/>
      <c r="J31" s="35"/>
      <c r="K31" s="35"/>
      <c r="L31" s="35"/>
      <c r="M31" s="35"/>
      <c r="N31" s="35"/>
    </row>
    <row r="32" spans="1:14" ht="14.5" x14ac:dyDescent="0.35">
      <c r="A32" s="35"/>
      <c r="B32" s="44" t="s">
        <v>23</v>
      </c>
      <c r="C32" s="25">
        <f>+C118+G118</f>
        <v>0</v>
      </c>
      <c r="D32" s="35"/>
      <c r="E32" s="35"/>
      <c r="F32" s="35"/>
      <c r="G32" s="51"/>
      <c r="H32" s="35"/>
      <c r="I32" s="35"/>
      <c r="J32" s="35"/>
      <c r="K32" s="35"/>
      <c r="L32" s="35"/>
      <c r="M32" s="35"/>
      <c r="N32" s="35"/>
    </row>
    <row r="33" spans="1:14" ht="14.5" x14ac:dyDescent="0.35">
      <c r="A33" s="35"/>
      <c r="B33" s="35"/>
      <c r="C33" s="48"/>
      <c r="D33" s="35"/>
      <c r="E33" s="35"/>
      <c r="F33" s="35"/>
      <c r="G33" s="51"/>
      <c r="H33" s="35"/>
      <c r="I33" s="35"/>
      <c r="J33" s="35"/>
      <c r="K33" s="35"/>
      <c r="L33" s="35"/>
      <c r="M33" s="35"/>
      <c r="N33" s="35"/>
    </row>
    <row r="34" spans="1:14" ht="14.5" x14ac:dyDescent="0.35">
      <c r="A34" s="35"/>
      <c r="B34" s="44" t="s">
        <v>24</v>
      </c>
      <c r="C34" s="25">
        <f>+C125+G125</f>
        <v>0</v>
      </c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</row>
    <row r="35" spans="1:14" ht="14.5" x14ac:dyDescent="0.35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</row>
    <row r="36" spans="1:14" ht="14.5" x14ac:dyDescent="0.35">
      <c r="A36" s="35"/>
      <c r="B36" s="44" t="s">
        <v>25</v>
      </c>
      <c r="C36" s="25">
        <f>+C132+G132</f>
        <v>0</v>
      </c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</row>
    <row r="37" spans="1:14" ht="14.5" x14ac:dyDescent="0.35">
      <c r="A37" s="35"/>
      <c r="B37" s="35"/>
      <c r="C37" s="48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</row>
    <row r="38" spans="1:14" ht="14.5" x14ac:dyDescent="0.35">
      <c r="A38" s="35"/>
      <c r="B38" s="44" t="s">
        <v>26</v>
      </c>
      <c r="C38" s="25">
        <f>+C139+G139</f>
        <v>0</v>
      </c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</row>
    <row r="39" spans="1:14" ht="14.5" x14ac:dyDescent="0.35">
      <c r="A39" s="35"/>
      <c r="B39" s="35"/>
      <c r="C39" s="48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</row>
    <row r="40" spans="1:14" ht="14.5" x14ac:dyDescent="0.35">
      <c r="A40" s="35"/>
      <c r="B40" s="44" t="s">
        <v>27</v>
      </c>
      <c r="C40" s="25">
        <f>+C144+G144</f>
        <v>0</v>
      </c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</row>
    <row r="41" spans="1:14" ht="14.5" x14ac:dyDescent="0.35">
      <c r="A41" s="35"/>
      <c r="B41" s="52"/>
      <c r="C41" s="48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</row>
    <row r="42" spans="1:14" ht="14.5" x14ac:dyDescent="0.35">
      <c r="A42" s="35"/>
      <c r="B42" s="52"/>
      <c r="C42" s="48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</row>
    <row r="43" spans="1:14" ht="14.5" x14ac:dyDescent="0.35">
      <c r="A43" s="35"/>
      <c r="B43" s="52"/>
      <c r="C43" s="48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</row>
    <row r="44" spans="1:14" ht="14" customHeight="1" x14ac:dyDescent="0.35">
      <c r="A44" s="35"/>
      <c r="B44" s="43" t="s">
        <v>28</v>
      </c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</row>
    <row r="45" spans="1:14" ht="14" customHeight="1" x14ac:dyDescent="0.35">
      <c r="A45" s="35"/>
      <c r="B45" s="5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</row>
    <row r="46" spans="1:14" ht="14.5" x14ac:dyDescent="0.35">
      <c r="A46" s="35"/>
      <c r="B46" s="44" t="s">
        <v>29</v>
      </c>
      <c r="C46" s="45">
        <v>0</v>
      </c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</row>
    <row r="47" spans="1:14" ht="14.5" x14ac:dyDescent="0.35">
      <c r="A47" s="35"/>
      <c r="B47" s="44" t="s">
        <v>30</v>
      </c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</row>
    <row r="48" spans="1:14" ht="14.5" x14ac:dyDescent="0.35">
      <c r="A48" s="35"/>
      <c r="B48" s="44" t="s">
        <v>31</v>
      </c>
      <c r="C48" s="45">
        <v>0</v>
      </c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</row>
    <row r="49" spans="1:14" ht="14.5" x14ac:dyDescent="0.35">
      <c r="A49" s="35"/>
      <c r="B49" s="35"/>
      <c r="C49" s="26">
        <f>+C47-C48</f>
        <v>0</v>
      </c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</row>
    <row r="50" spans="1:14" ht="14.5" x14ac:dyDescent="0.35">
      <c r="A50" s="35"/>
      <c r="B50" s="44" t="s">
        <v>32</v>
      </c>
      <c r="C50" s="45">
        <v>0</v>
      </c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</row>
    <row r="51" spans="1:14" ht="14.5" x14ac:dyDescent="0.35">
      <c r="A51" s="35"/>
      <c r="B51" s="44" t="s">
        <v>33</v>
      </c>
      <c r="C51" s="45">
        <v>0</v>
      </c>
      <c r="D51" s="35"/>
      <c r="E51" s="35"/>
      <c r="F51" s="35"/>
      <c r="G51" s="35"/>
      <c r="H51" s="55"/>
      <c r="I51" s="35"/>
      <c r="J51" s="35"/>
      <c r="K51" s="35"/>
      <c r="L51" s="35"/>
      <c r="M51" s="35"/>
      <c r="N51" s="35"/>
    </row>
    <row r="52" spans="1:14" ht="14.5" x14ac:dyDescent="0.35">
      <c r="A52" s="35"/>
      <c r="B52" s="44" t="s">
        <v>36</v>
      </c>
      <c r="C52" s="45">
        <v>0</v>
      </c>
      <c r="D52" s="35"/>
      <c r="E52" s="35"/>
      <c r="F52" s="35"/>
      <c r="G52" s="35"/>
      <c r="H52" s="55"/>
      <c r="I52" s="35"/>
      <c r="J52" s="35"/>
      <c r="K52" s="35"/>
      <c r="L52" s="35"/>
      <c r="M52" s="35"/>
      <c r="N52" s="35"/>
    </row>
    <row r="53" spans="1:14" ht="14.5" x14ac:dyDescent="0.35">
      <c r="A53" s="35"/>
      <c r="B53" s="44" t="s">
        <v>38</v>
      </c>
      <c r="C53" s="45">
        <v>0</v>
      </c>
      <c r="D53" s="35"/>
      <c r="E53" s="35"/>
      <c r="F53" s="35"/>
      <c r="G53" s="51"/>
      <c r="H53" s="11">
        <f>+SUM(C49:C53)+C46</f>
        <v>0</v>
      </c>
      <c r="I53" s="35"/>
      <c r="J53" s="35"/>
      <c r="K53" s="35"/>
      <c r="L53" s="35"/>
      <c r="M53" s="35"/>
      <c r="N53" s="35"/>
    </row>
    <row r="54" spans="1:14" ht="14.5" x14ac:dyDescent="0.35">
      <c r="A54" s="35"/>
      <c r="B54" s="52"/>
      <c r="C54" s="35"/>
      <c r="D54" s="35"/>
      <c r="E54" s="35"/>
      <c r="F54" s="35"/>
      <c r="G54" s="51"/>
      <c r="H54" s="55"/>
      <c r="I54" s="35"/>
      <c r="J54" s="35"/>
      <c r="K54" s="35"/>
      <c r="L54" s="35"/>
      <c r="M54" s="35"/>
      <c r="N54" s="35"/>
    </row>
    <row r="55" spans="1:14" ht="14.5" x14ac:dyDescent="0.35">
      <c r="A55" s="35"/>
      <c r="B55" s="35"/>
      <c r="C55" s="57"/>
      <c r="D55" s="35"/>
      <c r="E55" s="35"/>
      <c r="F55" s="35"/>
      <c r="G55" s="35"/>
      <c r="H55" s="55"/>
      <c r="I55" s="35"/>
      <c r="J55" s="35"/>
      <c r="K55" s="35"/>
      <c r="L55" s="35"/>
      <c r="M55" s="35"/>
      <c r="N55" s="35"/>
    </row>
    <row r="56" spans="1:14" ht="14.5" x14ac:dyDescent="0.35">
      <c r="A56" s="35"/>
      <c r="B56" s="35"/>
      <c r="C56" s="57"/>
      <c r="D56" s="35"/>
      <c r="E56" s="35"/>
      <c r="F56" s="35"/>
      <c r="G56" s="35"/>
      <c r="H56" s="55"/>
      <c r="I56" s="35"/>
      <c r="J56" s="35"/>
      <c r="K56" s="35"/>
      <c r="L56" s="35"/>
      <c r="M56" s="35"/>
      <c r="N56" s="35"/>
    </row>
    <row r="57" spans="1:14" ht="14.5" x14ac:dyDescent="0.35">
      <c r="A57" s="35"/>
      <c r="B57" s="35"/>
      <c r="C57" s="35"/>
      <c r="D57" s="35"/>
      <c r="E57" s="35"/>
      <c r="F57" s="35"/>
      <c r="G57" s="58" t="s">
        <v>47</v>
      </c>
      <c r="H57" s="12">
        <f>+SUM(H53,H31,H27,H20,H11)</f>
        <v>0</v>
      </c>
      <c r="I57" s="35"/>
      <c r="J57" s="35"/>
      <c r="K57" s="35"/>
      <c r="L57" s="35"/>
      <c r="M57" s="35"/>
      <c r="N57" s="35"/>
    </row>
    <row r="58" spans="1:14" ht="14.5" x14ac:dyDescent="0.35">
      <c r="A58" s="35"/>
      <c r="B58" s="35"/>
      <c r="C58" s="35"/>
      <c r="D58" s="35"/>
      <c r="E58" s="35"/>
      <c r="F58" s="35"/>
      <c r="G58" s="35"/>
      <c r="H58" s="59"/>
      <c r="I58" s="35"/>
      <c r="J58" s="35"/>
      <c r="K58" s="35"/>
      <c r="L58" s="35"/>
      <c r="M58" s="35"/>
      <c r="N58" s="35"/>
    </row>
    <row r="59" spans="1:14" ht="14.5" x14ac:dyDescent="0.35">
      <c r="A59" s="35"/>
      <c r="B59" s="50" t="s">
        <v>50</v>
      </c>
      <c r="C59" s="35"/>
      <c r="D59" s="35"/>
      <c r="E59" s="35"/>
      <c r="F59" s="35"/>
      <c r="G59" s="35"/>
      <c r="H59" s="59"/>
      <c r="I59" s="35"/>
      <c r="J59" s="35"/>
      <c r="K59" s="35"/>
      <c r="L59" s="35"/>
      <c r="M59" s="35"/>
      <c r="N59" s="35"/>
    </row>
    <row r="60" spans="1:14" ht="14.5" x14ac:dyDescent="0.35">
      <c r="A60" s="35"/>
      <c r="B60" s="50" t="s">
        <v>51</v>
      </c>
      <c r="C60" s="35"/>
      <c r="D60" s="35"/>
      <c r="E60" s="35"/>
      <c r="F60" s="35"/>
      <c r="G60" s="35"/>
      <c r="H60" s="59"/>
      <c r="I60" s="35"/>
      <c r="J60" s="35"/>
      <c r="K60" s="35"/>
      <c r="L60" s="35"/>
      <c r="M60" s="35"/>
      <c r="N60" s="35"/>
    </row>
    <row r="61" spans="1:14" ht="14.5" x14ac:dyDescent="0.35">
      <c r="A61" s="35"/>
      <c r="B61" s="44" t="s">
        <v>52</v>
      </c>
      <c r="C61" s="45">
        <v>0</v>
      </c>
      <c r="D61" s="35"/>
      <c r="E61" s="35"/>
      <c r="F61" s="35"/>
      <c r="G61" s="35"/>
      <c r="H61" s="13">
        <f>+C61</f>
        <v>0</v>
      </c>
      <c r="I61" s="35"/>
      <c r="J61" s="35"/>
      <c r="K61" s="35"/>
      <c r="L61" s="35"/>
      <c r="M61" s="35"/>
      <c r="N61" s="35"/>
    </row>
    <row r="62" spans="1:14" ht="14.5" x14ac:dyDescent="0.35">
      <c r="A62" s="35"/>
      <c r="B62" s="35"/>
      <c r="C62" s="35"/>
      <c r="D62" s="35"/>
      <c r="E62" s="35"/>
      <c r="F62" s="35"/>
      <c r="G62" s="35"/>
      <c r="H62" s="59"/>
      <c r="I62" s="35"/>
      <c r="J62" s="35"/>
      <c r="K62" s="35"/>
      <c r="L62" s="35"/>
      <c r="M62" s="35"/>
      <c r="N62" s="35"/>
    </row>
    <row r="63" spans="1:14" ht="14.5" x14ac:dyDescent="0.35">
      <c r="A63" s="35"/>
      <c r="B63" s="35"/>
      <c r="C63" s="5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1:14" ht="14.5" x14ac:dyDescent="0.35">
      <c r="A64" s="35"/>
      <c r="B64" s="35"/>
      <c r="C64" s="35"/>
      <c r="D64" s="60"/>
      <c r="E64" s="60"/>
      <c r="F64" s="60"/>
      <c r="G64" s="58" t="s">
        <v>53</v>
      </c>
      <c r="H64" s="7">
        <f>+H57-H61</f>
        <v>0</v>
      </c>
      <c r="I64" s="35"/>
      <c r="J64" s="35"/>
      <c r="K64" s="35"/>
      <c r="L64" s="35"/>
      <c r="M64" s="35"/>
      <c r="N64" s="35"/>
    </row>
    <row r="65" spans="1:14" ht="14.5" x14ac:dyDescent="0.35">
      <c r="A65" s="35"/>
      <c r="B65" s="35"/>
      <c r="C65" s="59"/>
      <c r="D65" s="60"/>
      <c r="E65" s="60"/>
      <c r="F65" s="60"/>
      <c r="G65" s="35"/>
      <c r="H65" s="63" t="s">
        <v>54</v>
      </c>
      <c r="I65" s="35"/>
      <c r="J65" s="35"/>
      <c r="K65" s="35"/>
      <c r="L65" s="35"/>
      <c r="M65" s="35"/>
      <c r="N65" s="35"/>
    </row>
    <row r="66" spans="1:14" ht="14.5" x14ac:dyDescent="0.35">
      <c r="A66" s="35"/>
      <c r="B66" s="35"/>
      <c r="C66" s="35"/>
      <c r="D66" s="60"/>
      <c r="E66" s="60"/>
      <c r="F66" s="60"/>
      <c r="G66" s="62" t="s">
        <v>55</v>
      </c>
      <c r="H66" s="15">
        <f>ROUND(H64,-1)</f>
        <v>0</v>
      </c>
      <c r="I66" s="35"/>
      <c r="J66" s="35"/>
      <c r="K66" s="35"/>
      <c r="L66" s="35"/>
      <c r="M66" s="35"/>
      <c r="N66" s="35"/>
    </row>
    <row r="67" spans="1:14" ht="14.5" x14ac:dyDescent="0.35">
      <c r="A67" s="35"/>
      <c r="B67" s="35"/>
      <c r="C67" s="35"/>
      <c r="D67" s="60"/>
      <c r="E67" s="60"/>
      <c r="F67" s="60"/>
      <c r="G67" s="60"/>
      <c r="H67" s="35"/>
      <c r="I67" s="35"/>
      <c r="J67" s="35"/>
      <c r="K67" s="35"/>
      <c r="L67" s="35"/>
      <c r="M67" s="35"/>
      <c r="N67" s="35"/>
    </row>
    <row r="68" spans="1:14" ht="14.5" x14ac:dyDescent="0.35">
      <c r="A68" s="35"/>
      <c r="B68" s="50" t="s">
        <v>56</v>
      </c>
      <c r="C68" s="64"/>
      <c r="D68" s="60"/>
      <c r="E68" s="60"/>
      <c r="F68" s="60"/>
      <c r="G68" s="60"/>
      <c r="H68" s="35"/>
      <c r="I68" s="35"/>
      <c r="J68" s="35"/>
      <c r="K68" s="35"/>
      <c r="L68" s="35"/>
      <c r="M68" s="35"/>
      <c r="N68" s="35"/>
    </row>
    <row r="69" spans="1:14" ht="14.5" x14ac:dyDescent="0.35">
      <c r="A69" s="35"/>
      <c r="B69" s="44" t="s">
        <v>57</v>
      </c>
      <c r="C69" s="16">
        <f>+C70+H31-C46</f>
        <v>0</v>
      </c>
      <c r="D69" s="60"/>
      <c r="E69" s="60"/>
      <c r="F69" s="60"/>
      <c r="G69" s="60"/>
      <c r="H69" s="35"/>
      <c r="I69" s="35"/>
      <c r="J69" s="35"/>
      <c r="K69" s="35"/>
      <c r="L69" s="35"/>
      <c r="M69" s="35"/>
      <c r="N69" s="35"/>
    </row>
    <row r="70" spans="1:14" ht="14.5" x14ac:dyDescent="0.35">
      <c r="A70" s="35"/>
      <c r="B70" s="44" t="s">
        <v>58</v>
      </c>
      <c r="C70" s="16">
        <f>+H57-H31</f>
        <v>0</v>
      </c>
      <c r="D70" s="60"/>
      <c r="E70" s="60"/>
      <c r="F70" s="60"/>
      <c r="G70" s="60"/>
      <c r="H70" s="35"/>
      <c r="I70" s="35"/>
      <c r="J70" s="35"/>
      <c r="K70" s="35"/>
      <c r="L70" s="35"/>
      <c r="M70" s="35"/>
      <c r="N70" s="35"/>
    </row>
    <row r="71" spans="1:14" ht="14.5" x14ac:dyDescent="0.35">
      <c r="A71" s="35"/>
      <c r="B71" s="44" t="s">
        <v>59</v>
      </c>
      <c r="C71" s="27">
        <f>IF(AND(SUM(C70,H31)&gt;700000,SUM(H31,C70)&lt;=722222),SUM(H31,C70)-700000,IF(C70&gt;1500000,(C70-1500000)*30%+140000,IF(C70&gt;1200000,(C70-1200000)*20%+80000,IF(C70&gt;1000000,(C70-1000000)*15%+50000,IF(C70&gt;700000,(C70-700000)*10%+20000,IF(C70&gt;300000,(C70-300000)*5%,0))))))</f>
        <v>0</v>
      </c>
      <c r="D71" s="60"/>
      <c r="E71" s="60"/>
      <c r="F71" s="60"/>
      <c r="G71" s="60"/>
      <c r="H71" s="35"/>
      <c r="I71" s="35"/>
      <c r="J71" s="35"/>
      <c r="K71" s="35"/>
      <c r="L71" s="35"/>
      <c r="M71" s="35"/>
      <c r="N71" s="35"/>
    </row>
    <row r="72" spans="1:14" ht="14.5" x14ac:dyDescent="0.35">
      <c r="A72" s="35"/>
      <c r="B72" s="65"/>
      <c r="C72" s="64"/>
      <c r="D72" s="60"/>
      <c r="E72" s="60"/>
      <c r="F72" s="60"/>
      <c r="G72" s="60"/>
      <c r="H72" s="35"/>
      <c r="I72" s="35"/>
      <c r="J72" s="35"/>
      <c r="K72" s="35"/>
      <c r="L72" s="35"/>
      <c r="M72" s="35"/>
      <c r="N72" s="35"/>
    </row>
    <row r="73" spans="1:14" ht="14.5" x14ac:dyDescent="0.35">
      <c r="A73" s="35"/>
      <c r="B73" s="44" t="s">
        <v>60</v>
      </c>
      <c r="C73" s="16">
        <f>+C71</f>
        <v>0</v>
      </c>
      <c r="D73" s="60"/>
      <c r="E73" s="60"/>
      <c r="F73" s="60"/>
      <c r="G73" s="60"/>
      <c r="H73" s="35"/>
      <c r="I73" s="35"/>
      <c r="J73" s="35"/>
      <c r="K73" s="35"/>
      <c r="L73" s="35"/>
      <c r="M73" s="35"/>
      <c r="N73" s="35"/>
    </row>
    <row r="74" spans="1:14" ht="14.5" x14ac:dyDescent="0.35">
      <c r="A74" s="35"/>
      <c r="B74" s="65"/>
      <c r="C74" s="64"/>
      <c r="D74" s="60"/>
      <c r="E74" s="60"/>
      <c r="F74" s="60"/>
      <c r="G74" s="60"/>
      <c r="H74" s="72" t="s">
        <v>61</v>
      </c>
      <c r="I74" s="35"/>
      <c r="J74" s="35"/>
      <c r="K74" s="35"/>
      <c r="L74" s="35"/>
      <c r="M74" s="35"/>
      <c r="N74" s="35"/>
    </row>
    <row r="75" spans="1:14" ht="14.5" x14ac:dyDescent="0.35">
      <c r="A75" s="35"/>
      <c r="B75" s="44" t="s">
        <v>62</v>
      </c>
      <c r="C75" s="6">
        <f>IF(H66-H31&gt;1000000,(H66-H31-1000000)*30%+112500,IF(H66-H31&gt;500000,(H66-H31-500000)*20%+12500,IF(H66-H31&gt;250000,(H66-H31-250000)*5%,0)))</f>
        <v>0</v>
      </c>
      <c r="D75" s="60"/>
      <c r="E75" s="60"/>
      <c r="F75" s="60"/>
      <c r="G75" s="60"/>
      <c r="H75" s="35"/>
      <c r="I75" s="35"/>
      <c r="J75" s="35"/>
      <c r="K75" s="35"/>
      <c r="L75" s="68"/>
      <c r="M75" s="51"/>
      <c r="N75" s="51"/>
    </row>
    <row r="76" spans="1:14" ht="14.5" x14ac:dyDescent="0.35">
      <c r="A76" s="35"/>
      <c r="B76" s="65"/>
      <c r="C76" s="66"/>
      <c r="D76" s="60"/>
      <c r="E76" s="60"/>
      <c r="F76" s="60"/>
      <c r="G76" s="60"/>
      <c r="H76" s="35"/>
      <c r="I76" s="35"/>
      <c r="J76" s="35"/>
      <c r="K76" s="35"/>
      <c r="L76" s="68"/>
      <c r="M76" s="35"/>
      <c r="N76" s="35"/>
    </row>
    <row r="77" spans="1:14" ht="14.5" x14ac:dyDescent="0.35">
      <c r="A77" s="35"/>
      <c r="B77" s="17" t="str">
        <f>IF(C77=C71,"Tax Payable on New Regime","Tax Payable on Old Regime")</f>
        <v>Tax Payable on New Regime</v>
      </c>
      <c r="C77" s="18">
        <f>+IF(SUM(C70,H31)&lt;=700000,C73,MIN(C73:C75))</f>
        <v>0</v>
      </c>
      <c r="D77" s="60"/>
      <c r="E77" s="60"/>
      <c r="F77" s="60"/>
      <c r="G77" s="60"/>
      <c r="H77" s="35"/>
      <c r="I77" s="35"/>
      <c r="J77" s="35"/>
      <c r="K77" s="35"/>
      <c r="L77" s="68"/>
      <c r="M77" s="68"/>
      <c r="N77" s="68"/>
    </row>
    <row r="78" spans="1:14" ht="14.5" x14ac:dyDescent="0.35">
      <c r="A78" s="35"/>
      <c r="B78" s="67" t="s">
        <v>64</v>
      </c>
      <c r="C78" s="6">
        <f>+C132*15%+G132*20%</f>
        <v>0</v>
      </c>
      <c r="D78" s="60"/>
      <c r="E78" s="60"/>
      <c r="F78" s="60"/>
      <c r="G78" s="35"/>
      <c r="H78" s="35"/>
      <c r="I78" s="35"/>
      <c r="J78" s="35"/>
      <c r="K78" s="35"/>
      <c r="L78" s="35"/>
      <c r="M78" s="35"/>
      <c r="N78" s="35"/>
    </row>
    <row r="79" spans="1:14" ht="14.5" x14ac:dyDescent="0.35">
      <c r="A79" s="35"/>
      <c r="B79" s="67" t="s">
        <v>65</v>
      </c>
      <c r="C79" s="18">
        <f>+IF(C70&lt;300000,((C125+G125)-MIN(300000,(C125+G125),(300000-C70)))*20%,(C125+G125)*20%)</f>
        <v>0</v>
      </c>
      <c r="D79" s="60"/>
      <c r="E79" s="60"/>
      <c r="F79" s="60"/>
      <c r="G79" s="35"/>
      <c r="H79" s="35"/>
      <c r="I79" s="35"/>
      <c r="J79" s="35"/>
      <c r="K79" s="35"/>
      <c r="L79" s="35"/>
      <c r="M79" s="35"/>
      <c r="N79" s="35"/>
    </row>
    <row r="80" spans="1:14" ht="14.5" x14ac:dyDescent="0.35">
      <c r="A80" s="35"/>
      <c r="B80" s="67" t="s">
        <v>66</v>
      </c>
      <c r="C80" s="19">
        <f>+C120*10%+G120*12.5%</f>
        <v>0</v>
      </c>
      <c r="D80" s="60"/>
      <c r="E80" s="60"/>
      <c r="F80" s="60"/>
      <c r="G80" s="60"/>
      <c r="H80" s="35"/>
      <c r="I80" s="51"/>
      <c r="J80" s="35"/>
      <c r="K80" s="35"/>
      <c r="L80" s="35"/>
      <c r="M80" s="35"/>
      <c r="N80" s="35"/>
    </row>
    <row r="81" spans="1:14" ht="14.5" x14ac:dyDescent="0.35">
      <c r="A81" s="35"/>
      <c r="B81" s="67" t="s">
        <v>67</v>
      </c>
      <c r="C81" s="18">
        <f>+IF(C70&lt;300000,((C144+G144)-MIN(300000,(C144+G144),(300000-C70)))*30%,(C144+G144)*30%)</f>
        <v>0</v>
      </c>
      <c r="D81" s="60"/>
      <c r="E81" s="60"/>
      <c r="F81" s="60"/>
      <c r="G81" s="60"/>
      <c r="H81" s="35"/>
      <c r="I81" s="35"/>
      <c r="J81" s="35"/>
      <c r="K81" s="35"/>
      <c r="L81" s="35"/>
      <c r="M81" s="35"/>
      <c r="N81" s="35"/>
    </row>
    <row r="82" spans="1:14" ht="14.5" x14ac:dyDescent="0.35">
      <c r="A82" s="35"/>
      <c r="B82" s="67" t="s">
        <v>68</v>
      </c>
      <c r="C82" s="18">
        <f>+C101</f>
        <v>0</v>
      </c>
      <c r="D82" s="60"/>
      <c r="E82" s="60"/>
      <c r="F82" s="60"/>
      <c r="G82" s="73"/>
      <c r="H82" s="35"/>
      <c r="I82" s="35"/>
      <c r="J82" s="35"/>
      <c r="K82" s="35"/>
      <c r="L82" s="35"/>
      <c r="M82" s="35"/>
      <c r="N82" s="35"/>
    </row>
    <row r="83" spans="1:14" ht="14.5" x14ac:dyDescent="0.35">
      <c r="A83" s="35"/>
      <c r="B83" s="67" t="s">
        <v>69</v>
      </c>
      <c r="C83" s="20">
        <f>+IF(C77=C75,IF(SUM(H66)&lt;500000,MIN(SUM(C77:C78,C81),12500),0),IF(SUM(C69)&lt;=700000,MIN(SUM(G82,C71,C81),25000),0))</f>
        <v>0</v>
      </c>
      <c r="D83" s="60"/>
      <c r="E83" s="60"/>
      <c r="F83" s="60"/>
      <c r="G83" s="35"/>
      <c r="H83" s="35"/>
      <c r="I83" s="35"/>
      <c r="J83" s="35"/>
      <c r="K83" s="35"/>
      <c r="L83" s="35"/>
      <c r="M83" s="35"/>
      <c r="N83" s="35"/>
    </row>
    <row r="84" spans="1:14" ht="14.5" x14ac:dyDescent="0.35">
      <c r="A84" s="35"/>
      <c r="B84" s="44" t="s">
        <v>71</v>
      </c>
      <c r="C84" s="6">
        <f>+SUM(C77:C81)-SUM(C82:C83)</f>
        <v>0</v>
      </c>
      <c r="D84" s="68"/>
      <c r="E84" s="68"/>
      <c r="F84" s="68"/>
      <c r="G84" s="35"/>
      <c r="H84" s="35"/>
      <c r="I84" s="35"/>
      <c r="J84" s="35"/>
      <c r="K84" s="35"/>
      <c r="L84" s="35"/>
      <c r="M84" s="35"/>
      <c r="N84" s="35"/>
    </row>
    <row r="85" spans="1:14" ht="14.5" x14ac:dyDescent="0.35">
      <c r="A85" s="35"/>
      <c r="B85" s="44" t="s">
        <v>72</v>
      </c>
      <c r="C85" s="28">
        <f>+IF(C75=C73,IF(SUM(C69)&gt;50000000,C84*37%,IF(SUM(C69)&gt;20000000,C84*25%,IF(SUM(C69)&gt;10000000,C84*15%,IF(SUM(C69)&gt;5000000,C84*10%,0)))),IF(SUM(H66)&gt;20000000,C84*25%,IF(SUM(H66)&gt;10000000,C84*15%,IF(SUM(H66)&gt;5000000,C84*10%,0))))</f>
        <v>0</v>
      </c>
      <c r="D85" s="68"/>
      <c r="E85" s="68"/>
      <c r="F85" s="68"/>
      <c r="G85" s="35"/>
      <c r="H85" s="35"/>
      <c r="I85" s="35"/>
      <c r="J85" s="35"/>
      <c r="K85" s="35"/>
      <c r="L85" s="35"/>
      <c r="M85" s="35"/>
      <c r="N85" s="35"/>
    </row>
    <row r="86" spans="1:14" ht="14.5" x14ac:dyDescent="0.35">
      <c r="A86" s="35"/>
      <c r="B86" s="35"/>
      <c r="C86" s="6">
        <f>SUM(C84:C85)</f>
        <v>0</v>
      </c>
      <c r="D86" s="68"/>
      <c r="E86" s="68"/>
      <c r="F86" s="68"/>
      <c r="G86" s="68"/>
      <c r="H86" s="35"/>
      <c r="I86" s="35"/>
      <c r="J86" s="35"/>
      <c r="K86" s="35"/>
      <c r="L86" s="35"/>
      <c r="M86" s="35"/>
      <c r="N86" s="35"/>
    </row>
    <row r="87" spans="1:14" ht="14.5" x14ac:dyDescent="0.35">
      <c r="A87" s="35"/>
      <c r="B87" s="44" t="s">
        <v>73</v>
      </c>
      <c r="C87" s="15">
        <f>+C86*4%</f>
        <v>0</v>
      </c>
      <c r="D87" s="68"/>
      <c r="E87" s="68"/>
      <c r="F87" s="68"/>
      <c r="G87" s="68"/>
      <c r="H87" s="35"/>
      <c r="I87" s="35"/>
      <c r="J87" s="35"/>
      <c r="K87" s="35"/>
      <c r="L87" s="35"/>
      <c r="M87" s="35"/>
      <c r="N87" s="35"/>
    </row>
    <row r="88" spans="1:14" ht="14.5" x14ac:dyDescent="0.35">
      <c r="A88" s="35"/>
      <c r="B88" s="35"/>
      <c r="C88" s="6">
        <f>SUM(C86:C87)</f>
        <v>0</v>
      </c>
      <c r="D88" s="68"/>
      <c r="E88" s="68"/>
      <c r="F88" s="68"/>
      <c r="G88" s="68"/>
      <c r="H88" s="35"/>
      <c r="I88" s="35"/>
      <c r="J88" s="35"/>
      <c r="K88" s="35"/>
      <c r="L88" s="35"/>
      <c r="M88" s="35"/>
      <c r="N88" s="35"/>
    </row>
    <row r="89" spans="1:14" ht="14.5" x14ac:dyDescent="0.35">
      <c r="A89" s="35"/>
      <c r="B89" s="44" t="s">
        <v>74</v>
      </c>
      <c r="C89" s="45">
        <v>0</v>
      </c>
      <c r="D89" s="68"/>
      <c r="E89" s="68"/>
      <c r="F89" s="68"/>
      <c r="G89" s="35"/>
      <c r="H89" s="35"/>
      <c r="I89" s="35"/>
      <c r="J89" s="35"/>
      <c r="K89" s="35"/>
      <c r="L89" s="35"/>
      <c r="M89" s="35"/>
      <c r="N89" s="35"/>
    </row>
    <row r="90" spans="1:14" ht="14.5" x14ac:dyDescent="0.35">
      <c r="A90" s="35"/>
      <c r="B90" s="44" t="s">
        <v>75</v>
      </c>
      <c r="C90" s="45">
        <v>0</v>
      </c>
      <c r="D90" s="68"/>
      <c r="E90" s="68"/>
      <c r="F90" s="68"/>
      <c r="G90" s="35"/>
      <c r="H90" s="35"/>
      <c r="I90" s="35"/>
      <c r="J90" s="35"/>
      <c r="K90" s="35"/>
      <c r="L90" s="35"/>
      <c r="M90" s="35"/>
      <c r="N90" s="35"/>
    </row>
    <row r="91" spans="1:14" ht="14.5" x14ac:dyDescent="0.35">
      <c r="A91" s="35"/>
      <c r="B91" s="44" t="s">
        <v>76</v>
      </c>
      <c r="C91" s="45">
        <v>0</v>
      </c>
      <c r="D91" s="68"/>
      <c r="E91" s="68"/>
      <c r="F91" s="68"/>
      <c r="G91" s="35"/>
      <c r="H91" s="35"/>
      <c r="I91" s="35"/>
      <c r="J91" s="35"/>
      <c r="K91" s="35"/>
      <c r="L91" s="35"/>
      <c r="M91" s="35"/>
      <c r="N91" s="35"/>
    </row>
    <row r="92" spans="1:14" ht="14" customHeight="1" thickBot="1" x14ac:dyDescent="0.4">
      <c r="A92" s="35"/>
      <c r="B92" s="50" t="s">
        <v>77</v>
      </c>
      <c r="C92" s="21">
        <f>+ROUND(C88-C89-C90+C91,-1)</f>
        <v>0</v>
      </c>
      <c r="D92" s="68"/>
      <c r="E92" s="68"/>
      <c r="F92" s="68"/>
      <c r="G92" s="35"/>
      <c r="H92" s="35"/>
      <c r="I92" s="35"/>
      <c r="J92" s="51"/>
      <c r="K92" s="35"/>
      <c r="L92" s="35"/>
      <c r="M92" s="35"/>
      <c r="N92" s="35"/>
    </row>
    <row r="93" spans="1:14" ht="14" customHeight="1" thickTop="1" x14ac:dyDescent="0.35">
      <c r="A93" s="35"/>
      <c r="B93" s="35"/>
      <c r="C93" s="48"/>
      <c r="D93" s="68"/>
      <c r="E93" s="68"/>
      <c r="F93" s="68"/>
      <c r="G93" s="35"/>
      <c r="H93" s="35"/>
      <c r="I93" s="35"/>
      <c r="J93" s="35"/>
      <c r="K93" s="35"/>
      <c r="L93" s="35"/>
      <c r="M93" s="35"/>
      <c r="N93" s="35"/>
    </row>
    <row r="94" spans="1:14" ht="14.5" x14ac:dyDescent="0.35">
      <c r="A94" s="35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5"/>
    </row>
    <row r="95" spans="1:14" ht="14.5" x14ac:dyDescent="0.35">
      <c r="A95" s="35"/>
      <c r="B95" s="50" t="s">
        <v>68</v>
      </c>
      <c r="C95" s="69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5"/>
    </row>
    <row r="96" spans="1:14" ht="14.5" x14ac:dyDescent="0.35">
      <c r="A96" s="35"/>
      <c r="B96" s="65"/>
      <c r="C96" s="69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5"/>
    </row>
    <row r="97" spans="1:14" ht="14.5" x14ac:dyDescent="0.35">
      <c r="A97" s="35"/>
      <c r="B97" s="44" t="s">
        <v>79</v>
      </c>
      <c r="C97" s="71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5"/>
    </row>
    <row r="98" spans="1:14" ht="14.5" x14ac:dyDescent="0.35">
      <c r="A98" s="35"/>
      <c r="B98" s="44" t="s">
        <v>80</v>
      </c>
      <c r="C98" s="22">
        <f>+IF(C77=C73,300000,250000)</f>
        <v>300000</v>
      </c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5"/>
    </row>
    <row r="99" spans="1:14" ht="14" customHeight="1" thickBot="1" x14ac:dyDescent="0.4">
      <c r="A99" s="35"/>
      <c r="B99" s="65"/>
      <c r="C99" s="23">
        <f>+C97+C98</f>
        <v>300000</v>
      </c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5"/>
    </row>
    <row r="100" spans="1:14" ht="14" customHeight="1" thickTop="1" x14ac:dyDescent="0.35">
      <c r="A100" s="35"/>
      <c r="B100" s="65"/>
      <c r="C100" s="71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5"/>
    </row>
    <row r="101" spans="1:14" ht="14.5" x14ac:dyDescent="0.35">
      <c r="A101" s="35"/>
      <c r="B101" s="44" t="s">
        <v>81</v>
      </c>
      <c r="C101" s="24">
        <f>IF(C77=C73,IF(C99&gt;1500000,(C99-1500000)*30%+150000,IF(C99&gt;1200000,(C99-1200000)*20%+90000,IF(C99&gt;900000,(C99-900000)*15%+50000,IF(C99&gt;700000,(C99-700000)*10%+20000,IF(C99&gt;300000,(C99-300000)*5%,0))))),IF(C99&gt;1000000, (C99-1000000)*30%+112500, IF(C99&gt;500000, (C99-500000)*20%+12500, IF(C99&gt;250000, (C99-250000)*5%,0))))</f>
        <v>0</v>
      </c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</row>
    <row r="102" spans="1:14" ht="14.5" x14ac:dyDescent="0.35">
      <c r="A102" s="35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</row>
    <row r="103" spans="1:14" ht="14.5" x14ac:dyDescent="0.35">
      <c r="A103" s="35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</row>
    <row r="104" spans="1:14" ht="14.5" x14ac:dyDescent="0.35">
      <c r="A104" s="74"/>
      <c r="B104" s="75" t="s">
        <v>82</v>
      </c>
      <c r="C104" s="49"/>
      <c r="D104" s="74"/>
      <c r="E104" s="74"/>
      <c r="F104" s="74"/>
      <c r="G104" s="74"/>
      <c r="H104" s="49"/>
      <c r="I104" s="35"/>
      <c r="J104" s="35"/>
      <c r="K104" s="35"/>
      <c r="L104" s="35"/>
      <c r="M104" s="35"/>
      <c r="N104" s="35"/>
    </row>
    <row r="105" spans="1:14" ht="14.5" x14ac:dyDescent="0.35">
      <c r="A105" s="35"/>
      <c r="B105" s="52"/>
      <c r="C105" s="76" t="s">
        <v>111</v>
      </c>
      <c r="D105" s="52"/>
      <c r="E105" s="52"/>
      <c r="F105" s="52"/>
      <c r="G105" s="76" t="s">
        <v>112</v>
      </c>
      <c r="H105" s="35"/>
      <c r="I105" s="35"/>
      <c r="J105" s="35"/>
      <c r="K105" s="35"/>
      <c r="L105" s="35"/>
      <c r="M105" s="35"/>
      <c r="N105" s="35"/>
    </row>
    <row r="106" spans="1:14" s="3" customFormat="1" ht="14.5" x14ac:dyDescent="0.35">
      <c r="A106" s="35"/>
      <c r="B106" s="35"/>
      <c r="C106" s="35"/>
      <c r="D106" s="35"/>
      <c r="E106" s="35"/>
      <c r="F106" s="35"/>
      <c r="G106" s="35"/>
      <c r="H106" s="48"/>
      <c r="I106" s="35"/>
      <c r="J106" s="35"/>
      <c r="K106" s="35"/>
      <c r="L106" s="35"/>
      <c r="M106" s="35"/>
      <c r="N106" s="35"/>
    </row>
    <row r="107" spans="1:14" ht="27" customHeight="1" x14ac:dyDescent="0.35">
      <c r="A107" s="35"/>
      <c r="B107" s="47" t="s">
        <v>84</v>
      </c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</row>
    <row r="108" spans="1:14" ht="14.5" x14ac:dyDescent="0.35">
      <c r="A108" s="35"/>
      <c r="B108" s="44" t="s">
        <v>85</v>
      </c>
      <c r="C108" s="35"/>
      <c r="D108" s="35"/>
      <c r="E108" s="35"/>
      <c r="F108" s="35"/>
      <c r="G108" s="68"/>
      <c r="H108" s="35"/>
      <c r="I108" s="35"/>
      <c r="J108" s="35"/>
      <c r="K108" s="35"/>
      <c r="L108" s="35"/>
      <c r="M108" s="35"/>
      <c r="N108" s="35"/>
    </row>
    <row r="109" spans="1:14" ht="14.5" x14ac:dyDescent="0.35">
      <c r="A109" s="35"/>
      <c r="B109" s="44" t="s">
        <v>86</v>
      </c>
      <c r="C109" s="35"/>
      <c r="D109" s="35"/>
      <c r="E109" s="35"/>
      <c r="F109" s="35"/>
      <c r="G109" s="68"/>
      <c r="H109" s="35"/>
      <c r="I109" s="35"/>
      <c r="J109" s="35"/>
      <c r="K109" s="35"/>
      <c r="L109" s="35"/>
      <c r="M109" s="35"/>
      <c r="N109" s="35"/>
    </row>
    <row r="110" spans="1:14" ht="14" customHeight="1" thickBot="1" x14ac:dyDescent="0.4">
      <c r="A110" s="35"/>
      <c r="B110" s="50" t="s">
        <v>87</v>
      </c>
      <c r="C110" s="29">
        <f>+C108-C109</f>
        <v>0</v>
      </c>
      <c r="D110" s="74"/>
      <c r="E110" s="74"/>
      <c r="F110" s="74"/>
      <c r="G110" s="29">
        <f>+G108-G109</f>
        <v>0</v>
      </c>
      <c r="H110" s="35"/>
      <c r="I110" s="35"/>
      <c r="J110" s="77"/>
      <c r="K110" s="78"/>
      <c r="L110" s="35"/>
      <c r="M110" s="35"/>
      <c r="N110" s="35"/>
    </row>
    <row r="111" spans="1:14" ht="14" customHeight="1" thickTop="1" x14ac:dyDescent="0.35">
      <c r="A111" s="35"/>
      <c r="B111" s="35"/>
      <c r="C111" s="35"/>
      <c r="D111" s="35"/>
      <c r="E111" s="35"/>
      <c r="F111" s="35"/>
      <c r="G111" s="35"/>
      <c r="H111" s="35"/>
      <c r="I111" s="35"/>
      <c r="J111" s="35"/>
      <c r="K111" s="78"/>
      <c r="L111" s="35"/>
      <c r="M111" s="35"/>
      <c r="N111" s="35"/>
    </row>
    <row r="112" spans="1:14" ht="14.5" x14ac:dyDescent="0.35">
      <c r="A112" s="35"/>
      <c r="B112" s="47" t="s">
        <v>88</v>
      </c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5"/>
    </row>
    <row r="113" spans="1:14" ht="14.5" x14ac:dyDescent="0.35">
      <c r="A113" s="35"/>
      <c r="B113" s="44" t="s">
        <v>85</v>
      </c>
      <c r="C113" s="35"/>
      <c r="D113" s="35"/>
      <c r="E113" s="35"/>
      <c r="F113" s="35"/>
      <c r="G113" s="35"/>
      <c r="H113" s="35"/>
      <c r="I113" s="35"/>
      <c r="J113" s="35"/>
      <c r="K113" s="78"/>
      <c r="L113" s="35"/>
      <c r="M113" s="35"/>
      <c r="N113" s="35"/>
    </row>
    <row r="114" spans="1:14" ht="14.5" x14ac:dyDescent="0.35">
      <c r="A114" s="35"/>
      <c r="B114" s="44" t="s">
        <v>86</v>
      </c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</row>
    <row r="115" spans="1:14" ht="14.5" x14ac:dyDescent="0.35">
      <c r="A115" s="35"/>
      <c r="B115" s="44" t="s">
        <v>89</v>
      </c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78"/>
    </row>
    <row r="116" spans="1:14" ht="14" customHeight="1" thickBot="1" x14ac:dyDescent="0.4">
      <c r="A116" s="35"/>
      <c r="B116" s="50" t="s">
        <v>90</v>
      </c>
      <c r="C116" s="29">
        <f>+C114-C115</f>
        <v>0</v>
      </c>
      <c r="D116" s="74"/>
      <c r="E116" s="74"/>
      <c r="F116" s="74"/>
      <c r="G116" s="29">
        <f>+G114-G115</f>
        <v>0</v>
      </c>
      <c r="H116" s="35"/>
      <c r="I116" s="35"/>
      <c r="J116" s="35"/>
      <c r="K116" s="35"/>
      <c r="L116" s="35"/>
      <c r="M116" s="35"/>
      <c r="N116" s="35"/>
    </row>
    <row r="117" spans="1:14" ht="14" customHeight="1" thickTop="1" x14ac:dyDescent="0.35">
      <c r="A117" s="35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5"/>
    </row>
    <row r="118" spans="1:14" ht="14.5" x14ac:dyDescent="0.35">
      <c r="A118" s="35"/>
      <c r="B118" s="44" t="s">
        <v>91</v>
      </c>
      <c r="C118" s="30">
        <f>+C110+C116</f>
        <v>0</v>
      </c>
      <c r="D118" s="35"/>
      <c r="E118" s="35"/>
      <c r="F118" s="35"/>
      <c r="G118" s="30">
        <f>+G110+G116</f>
        <v>0</v>
      </c>
      <c r="H118" s="35"/>
      <c r="I118" s="35"/>
      <c r="J118" s="35"/>
      <c r="K118" s="35"/>
      <c r="L118" s="35"/>
      <c r="M118" s="35"/>
      <c r="N118" s="35"/>
    </row>
    <row r="119" spans="1:14" ht="14.5" x14ac:dyDescent="0.35">
      <c r="A119" s="35"/>
      <c r="B119" s="44" t="s">
        <v>92</v>
      </c>
      <c r="C119" s="6">
        <f>+IF(C118&gt;0,MIN(C118,(125000-G119)),0)</f>
        <v>0</v>
      </c>
      <c r="D119" s="35"/>
      <c r="E119" s="35"/>
      <c r="F119" s="35"/>
      <c r="G119" s="6">
        <f>+IF(G118&gt;0,MIN(G118,125000),0)</f>
        <v>0</v>
      </c>
      <c r="H119" s="35"/>
      <c r="I119" s="51"/>
      <c r="J119" s="35"/>
      <c r="K119" s="35"/>
      <c r="L119" s="35"/>
      <c r="M119" s="35"/>
      <c r="N119" s="35"/>
    </row>
    <row r="120" spans="1:14" ht="14" customHeight="1" thickBot="1" x14ac:dyDescent="0.4">
      <c r="A120" s="35"/>
      <c r="B120" s="79" t="s">
        <v>23</v>
      </c>
      <c r="C120" s="31">
        <f>+C118-C119</f>
        <v>0</v>
      </c>
      <c r="D120" s="74"/>
      <c r="E120" s="74"/>
      <c r="F120" s="74"/>
      <c r="G120" s="31">
        <f>+G118-G119</f>
        <v>0</v>
      </c>
      <c r="H120" s="35"/>
      <c r="I120" s="35"/>
      <c r="J120" s="35"/>
      <c r="K120" s="35"/>
      <c r="L120" s="35"/>
      <c r="M120" s="35"/>
      <c r="N120" s="35"/>
    </row>
    <row r="121" spans="1:14" ht="14" customHeight="1" thickTop="1" x14ac:dyDescent="0.35">
      <c r="A121" s="35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5"/>
    </row>
    <row r="122" spans="1:14" ht="14.5" x14ac:dyDescent="0.35">
      <c r="A122" s="35"/>
      <c r="B122" s="50" t="s">
        <v>93</v>
      </c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5"/>
    </row>
    <row r="123" spans="1:14" ht="14.5" x14ac:dyDescent="0.35">
      <c r="A123" s="35"/>
      <c r="B123" s="44" t="s">
        <v>85</v>
      </c>
      <c r="C123" s="35"/>
      <c r="D123" s="35"/>
      <c r="E123" s="35"/>
      <c r="F123" s="35"/>
      <c r="G123" s="35"/>
      <c r="H123" s="35"/>
      <c r="I123" s="51"/>
      <c r="J123" s="35"/>
      <c r="K123" s="35"/>
      <c r="L123" s="35"/>
      <c r="M123" s="35"/>
      <c r="N123" s="35"/>
    </row>
    <row r="124" spans="1:14" ht="14.5" x14ac:dyDescent="0.35">
      <c r="A124" s="35"/>
      <c r="B124" s="44" t="s">
        <v>86</v>
      </c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</row>
    <row r="125" spans="1:14" ht="14" customHeight="1" thickBot="1" x14ac:dyDescent="0.4">
      <c r="A125" s="35"/>
      <c r="B125" s="79" t="s">
        <v>94</v>
      </c>
      <c r="C125" s="29">
        <f>+C123-C124</f>
        <v>0</v>
      </c>
      <c r="D125" s="74"/>
      <c r="E125" s="74"/>
      <c r="F125" s="74"/>
      <c r="G125" s="29">
        <f>+G123-G124</f>
        <v>0</v>
      </c>
      <c r="H125" s="35"/>
      <c r="I125" s="35"/>
      <c r="J125" s="35"/>
      <c r="K125" s="35"/>
      <c r="L125" s="35"/>
      <c r="M125" s="35"/>
      <c r="N125" s="35"/>
    </row>
    <row r="126" spans="1:14" ht="14" customHeight="1" thickTop="1" x14ac:dyDescent="0.35">
      <c r="A126" s="35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</row>
    <row r="127" spans="1:14" ht="14.5" x14ac:dyDescent="0.35">
      <c r="A127" s="35"/>
      <c r="B127" s="50" t="s">
        <v>95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5"/>
    </row>
    <row r="128" spans="1:14" ht="14.5" x14ac:dyDescent="0.35">
      <c r="A128" s="35"/>
      <c r="B128" s="44" t="s">
        <v>96</v>
      </c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</row>
    <row r="129" spans="1:14" ht="14.5" x14ac:dyDescent="0.35">
      <c r="A129" s="35"/>
      <c r="B129" s="44" t="s">
        <v>97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</row>
    <row r="130" spans="1:14" ht="14.5" x14ac:dyDescent="0.35">
      <c r="A130" s="35"/>
      <c r="B130" s="35"/>
      <c r="C130" s="6">
        <f>+C128-C129</f>
        <v>0</v>
      </c>
      <c r="D130" s="35"/>
      <c r="E130" s="35"/>
      <c r="F130" s="35"/>
      <c r="G130" s="6">
        <f>+G128-G129</f>
        <v>0</v>
      </c>
      <c r="H130" s="35"/>
      <c r="I130" s="35"/>
      <c r="J130" s="35"/>
      <c r="K130" s="35"/>
      <c r="L130" s="35"/>
      <c r="M130" s="35"/>
      <c r="N130" s="35"/>
    </row>
    <row r="131" spans="1:14" ht="14.5" x14ac:dyDescent="0.35">
      <c r="A131" s="35"/>
      <c r="B131" s="44" t="s">
        <v>89</v>
      </c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5"/>
    </row>
    <row r="132" spans="1:14" ht="14" customHeight="1" thickBot="1" x14ac:dyDescent="0.4">
      <c r="A132" s="35"/>
      <c r="B132" s="79" t="s">
        <v>25</v>
      </c>
      <c r="C132" s="29">
        <f>+C130-C131</f>
        <v>0</v>
      </c>
      <c r="D132" s="74"/>
      <c r="E132" s="74"/>
      <c r="F132" s="74"/>
      <c r="G132" s="29">
        <f>+G130-G131</f>
        <v>0</v>
      </c>
      <c r="H132" s="35"/>
      <c r="I132" s="35"/>
      <c r="J132" s="51"/>
      <c r="K132" s="35"/>
      <c r="L132" s="35"/>
      <c r="M132" s="35"/>
      <c r="N132" s="35"/>
    </row>
    <row r="133" spans="1:14" ht="14" customHeight="1" thickTop="1" x14ac:dyDescent="0.35">
      <c r="A133" s="35"/>
      <c r="B133" s="52"/>
      <c r="C133" s="6">
        <f>+C132*0.15</f>
        <v>0</v>
      </c>
      <c r="D133" s="35"/>
      <c r="E133" s="35"/>
      <c r="F133" s="35"/>
      <c r="G133" s="6">
        <f>+G132*0.2</f>
        <v>0</v>
      </c>
      <c r="H133" s="35"/>
      <c r="I133" s="35"/>
      <c r="J133" s="35"/>
      <c r="K133" s="35"/>
      <c r="L133" s="35"/>
      <c r="M133" s="35"/>
      <c r="N133" s="35"/>
    </row>
    <row r="134" spans="1:14" ht="14.5" x14ac:dyDescent="0.35">
      <c r="A134" s="35"/>
      <c r="B134" s="50" t="s">
        <v>26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</row>
    <row r="135" spans="1:14" ht="14.5" x14ac:dyDescent="0.35">
      <c r="A135" s="35"/>
      <c r="B135" s="44" t="s">
        <v>96</v>
      </c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5"/>
    </row>
    <row r="136" spans="1:14" ht="14.5" x14ac:dyDescent="0.35">
      <c r="A136" s="35"/>
      <c r="B136" s="44" t="s">
        <v>97</v>
      </c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5"/>
    </row>
    <row r="137" spans="1:14" ht="14.5" x14ac:dyDescent="0.35">
      <c r="A137" s="35"/>
      <c r="B137" s="35"/>
      <c r="C137" s="6">
        <f>+C135-C136</f>
        <v>0</v>
      </c>
      <c r="D137" s="35"/>
      <c r="E137" s="35"/>
      <c r="F137" s="35"/>
      <c r="G137" s="6">
        <f>+G135-G136</f>
        <v>0</v>
      </c>
      <c r="H137" s="35"/>
      <c r="I137" s="35"/>
      <c r="J137" s="35"/>
      <c r="K137" s="35"/>
      <c r="L137" s="35"/>
      <c r="M137" s="35"/>
      <c r="N137" s="35"/>
    </row>
    <row r="138" spans="1:14" ht="14.5" x14ac:dyDescent="0.35">
      <c r="A138" s="35"/>
      <c r="B138" s="44" t="s">
        <v>89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</row>
    <row r="139" spans="1:14" ht="14" customHeight="1" thickBot="1" x14ac:dyDescent="0.4">
      <c r="A139" s="35"/>
      <c r="B139" s="79" t="s">
        <v>98</v>
      </c>
      <c r="C139" s="29">
        <f>+C137-C138</f>
        <v>0</v>
      </c>
      <c r="D139" s="74"/>
      <c r="E139" s="74"/>
      <c r="F139" s="74"/>
      <c r="G139" s="29">
        <f>+G137-G138</f>
        <v>0</v>
      </c>
      <c r="H139" s="35"/>
      <c r="I139" s="35"/>
      <c r="J139" s="35"/>
      <c r="K139" s="35"/>
      <c r="L139" s="35"/>
      <c r="M139" s="35"/>
      <c r="N139" s="35"/>
    </row>
    <row r="140" spans="1:14" ht="14" customHeight="1" thickTop="1" x14ac:dyDescent="0.35">
      <c r="A140" s="35"/>
      <c r="B140" s="52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5"/>
    </row>
    <row r="141" spans="1:14" ht="14.5" x14ac:dyDescent="0.35">
      <c r="A141" s="35"/>
      <c r="B141" s="50" t="s">
        <v>27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</row>
    <row r="142" spans="1:14" ht="14.5" x14ac:dyDescent="0.35">
      <c r="A142" s="35"/>
      <c r="B142" s="44" t="s">
        <v>96</v>
      </c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5"/>
    </row>
    <row r="143" spans="1:14" ht="14.5" x14ac:dyDescent="0.35">
      <c r="A143" s="35"/>
      <c r="B143" s="44" t="s">
        <v>97</v>
      </c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5"/>
    </row>
    <row r="144" spans="1:14" ht="14" customHeight="1" thickBot="1" x14ac:dyDescent="0.4">
      <c r="A144" s="35"/>
      <c r="B144" s="79" t="s">
        <v>99</v>
      </c>
      <c r="C144" s="29">
        <f>+C142-C143</f>
        <v>0</v>
      </c>
      <c r="D144" s="74"/>
      <c r="E144" s="74"/>
      <c r="F144" s="74"/>
      <c r="G144" s="29">
        <f>+G142-G143</f>
        <v>0</v>
      </c>
      <c r="H144" s="35"/>
      <c r="I144" s="35"/>
      <c r="J144" s="35"/>
      <c r="K144" s="35"/>
      <c r="L144" s="35"/>
      <c r="M144" s="35"/>
      <c r="N144" s="35"/>
    </row>
    <row r="145" ht="14" customHeight="1" thickTop="1" x14ac:dyDescent="0.3"/>
  </sheetData>
  <sheetProtection sheet="1" insertColumns="0" insertRows="0" deleteColumns="0" deleteRows="0" selectLockedCells="1" selectUnlockedCells="1"/>
  <mergeCells count="2">
    <mergeCell ref="A2:H2"/>
    <mergeCell ref="A5:H5"/>
  </mergeCells>
  <conditionalFormatting sqref="C79:C105 G82">
    <cfRule type="cellIs" dxfId="40" priority="25" stopIfTrue="1" operator="lessThan">
      <formula>0</formula>
    </cfRule>
  </conditionalFormatting>
  <conditionalFormatting sqref="C119:C65490">
    <cfRule type="cellIs" dxfId="39" priority="6" stopIfTrue="1" operator="lessThan">
      <formula>0</formula>
    </cfRule>
  </conditionalFormatting>
  <conditionalFormatting sqref="G105">
    <cfRule type="cellIs" dxfId="38" priority="24" stopIfTrue="1" operator="lessThan">
      <formula>0</formula>
    </cfRule>
  </conditionalFormatting>
  <conditionalFormatting sqref="G108:G110">
    <cfRule type="cellIs" dxfId="37" priority="7" stopIfTrue="1" operator="lessThan">
      <formula>0</formula>
    </cfRule>
  </conditionalFormatting>
  <conditionalFormatting sqref="G116">
    <cfRule type="cellIs" dxfId="36" priority="22" stopIfTrue="1" operator="lessThan">
      <formula>0</formula>
    </cfRule>
  </conditionalFormatting>
  <conditionalFormatting sqref="G119:G120">
    <cfRule type="cellIs" dxfId="35" priority="11" stopIfTrue="1" operator="lessThan">
      <formula>0</formula>
    </cfRule>
  </conditionalFormatting>
  <conditionalFormatting sqref="G125">
    <cfRule type="cellIs" dxfId="34" priority="20" stopIfTrue="1" operator="lessThan">
      <formula>0</formula>
    </cfRule>
  </conditionalFormatting>
  <conditionalFormatting sqref="G130">
    <cfRule type="cellIs" dxfId="33" priority="16" stopIfTrue="1" operator="lessThan">
      <formula>0</formula>
    </cfRule>
  </conditionalFormatting>
  <conditionalFormatting sqref="G132:G133">
    <cfRule type="cellIs" dxfId="32" priority="3" stopIfTrue="1" operator="lessThan">
      <formula>0</formula>
    </cfRule>
  </conditionalFormatting>
  <conditionalFormatting sqref="G137">
    <cfRule type="cellIs" dxfId="31" priority="15" stopIfTrue="1" operator="lessThan">
      <formula>0</formula>
    </cfRule>
  </conditionalFormatting>
  <conditionalFormatting sqref="G139">
    <cfRule type="cellIs" dxfId="30" priority="18" stopIfTrue="1" operator="lessThan">
      <formula>0</formula>
    </cfRule>
  </conditionalFormatting>
  <conditionalFormatting sqref="G144">
    <cfRule type="cellIs" dxfId="29" priority="19" stopIfTrue="1" operator="lessThan">
      <formula>0</formula>
    </cfRule>
  </conditionalFormatting>
  <conditionalFormatting sqref="H1:H39 C1:C54 H41:H50">
    <cfRule type="cellIs" dxfId="28" priority="2" stopIfTrue="1" operator="lessThan">
      <formula>0</formula>
    </cfRule>
  </conditionalFormatting>
  <conditionalFormatting sqref="H57:H65490 C64:C77 C107:C117">
    <cfRule type="cellIs" dxfId="27" priority="5" stopIfTrue="1" operator="lessThan">
      <formula>0</formula>
    </cfRule>
  </conditionalFormatting>
  <dataValidations disablePrompts="1" count="1">
    <dataValidation type="whole" allowBlank="1" showInputMessage="1" showErrorMessage="1" errorTitle="Amount" error="Please enter a valid amount , not more than 99999999999999" sqref="H51:H54" xr:uid="{00000000-0002-0000-0100-000000000000}">
      <formula1>0</formula1>
      <formula2>99999999999999</formula2>
    </dataValidation>
  </dataValidations>
  <printOptions horizontalCentered="1"/>
  <pageMargins left="0.25" right="0.25" top="0.5" bottom="0.5" header="0.3" footer="0.3"/>
  <pageSetup paperSize="9" fitToHeight="0" orientation="landscape" r:id="rId1"/>
  <rowBreaks count="1" manualBreakCount="1">
    <brk id="67" max="7" man="1"/>
  </row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O152"/>
  <sheetViews>
    <sheetView showGridLines="0" tabSelected="1" view="pageBreakPreview" topLeftCell="A6" zoomScaleNormal="100" zoomScaleSheetLayoutView="100" workbookViewId="0">
      <selection activeCell="C24" sqref="C24"/>
    </sheetView>
  </sheetViews>
  <sheetFormatPr defaultColWidth="9.1796875" defaultRowHeight="14.5" x14ac:dyDescent="0.35"/>
  <cols>
    <col min="1" max="1" width="4" style="1" customWidth="1"/>
    <col min="2" max="2" width="40.1796875" style="1" bestFit="1" customWidth="1"/>
    <col min="3" max="3" width="19.81640625" bestFit="1" customWidth="1"/>
    <col min="4" max="6" width="1.81640625" style="1" customWidth="1"/>
    <col min="7" max="7" width="25.81640625" style="1" customWidth="1"/>
    <col min="8" max="8" width="14.81640625" style="2" customWidth="1"/>
    <col min="9" max="9" width="11.1796875" style="1" bestFit="1" customWidth="1"/>
    <col min="10" max="10" width="11.1796875" style="1" hidden="1" customWidth="1"/>
    <col min="11" max="11" width="13.1796875" style="1" hidden="1" customWidth="1"/>
    <col min="12" max="15" width="13" style="1" hidden="1" customWidth="1"/>
    <col min="16" max="17" width="9.1796875" style="1" customWidth="1"/>
    <col min="18" max="16384" width="9.1796875" style="1"/>
  </cols>
  <sheetData>
    <row r="1" spans="1:15" ht="13.5" customHeight="1" x14ac:dyDescent="0.35">
      <c r="A1" s="35"/>
      <c r="B1" s="35"/>
      <c r="C1" s="68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ht="31.5" customHeight="1" x14ac:dyDescent="0.35">
      <c r="A2" s="102" t="s">
        <v>0</v>
      </c>
      <c r="B2" s="100"/>
      <c r="C2" s="100"/>
      <c r="D2" s="100"/>
      <c r="E2" s="100"/>
      <c r="F2" s="100"/>
      <c r="G2" s="100"/>
      <c r="H2" s="100"/>
      <c r="I2" s="35"/>
      <c r="J2" s="35"/>
      <c r="K2" s="35"/>
      <c r="L2" s="35"/>
      <c r="M2" s="35"/>
      <c r="N2" s="35"/>
      <c r="O2" s="35"/>
    </row>
    <row r="3" spans="1:15" ht="21.75" customHeight="1" x14ac:dyDescent="0.35">
      <c r="A3" s="101" t="s">
        <v>1</v>
      </c>
      <c r="B3" s="100"/>
      <c r="C3" s="100"/>
      <c r="D3" s="100"/>
      <c r="E3" s="100"/>
      <c r="F3" s="100"/>
      <c r="G3" s="100"/>
      <c r="H3" s="100"/>
      <c r="I3" s="35"/>
      <c r="J3" s="35"/>
      <c r="K3" s="35"/>
      <c r="L3" s="35"/>
      <c r="M3" s="35"/>
      <c r="N3" s="35"/>
      <c r="O3" s="35"/>
    </row>
    <row r="4" spans="1:15" x14ac:dyDescent="0.35">
      <c r="A4" s="99"/>
      <c r="B4" s="100"/>
      <c r="C4" s="100"/>
      <c r="D4" s="100"/>
      <c r="E4" s="100"/>
      <c r="F4" s="100"/>
      <c r="G4" s="100"/>
      <c r="H4" s="100"/>
      <c r="I4" s="35"/>
      <c r="J4" s="35"/>
      <c r="K4" s="35"/>
      <c r="L4" s="35"/>
      <c r="M4" s="35"/>
      <c r="N4" s="35"/>
      <c r="O4" s="35"/>
    </row>
    <row r="5" spans="1:15" s="4" customFormat="1" x14ac:dyDescent="0.35">
      <c r="A5" s="80"/>
      <c r="B5" s="80"/>
      <c r="C5" s="80"/>
      <c r="D5" s="80"/>
      <c r="E5" s="80"/>
      <c r="F5" s="80"/>
      <c r="G5" s="80"/>
      <c r="H5" s="80"/>
      <c r="I5" s="35"/>
      <c r="J5" s="35"/>
      <c r="K5" s="35"/>
      <c r="L5" s="35"/>
      <c r="M5" s="35"/>
      <c r="N5" s="35"/>
      <c r="O5" s="35"/>
    </row>
    <row r="6" spans="1:15" ht="13.5" customHeight="1" x14ac:dyDescent="0.35">
      <c r="A6" s="35"/>
      <c r="B6" s="81" t="s">
        <v>2</v>
      </c>
      <c r="C6" s="68"/>
      <c r="D6" s="35"/>
      <c r="E6" s="35"/>
      <c r="F6" s="35"/>
      <c r="G6" s="35"/>
      <c r="H6" s="82" t="s">
        <v>3</v>
      </c>
      <c r="I6" s="35"/>
      <c r="J6" s="35"/>
      <c r="K6" s="35"/>
      <c r="L6" s="35"/>
      <c r="M6" s="35"/>
      <c r="N6" s="35"/>
      <c r="O6" s="35"/>
    </row>
    <row r="7" spans="1:15" ht="13.5" customHeight="1" x14ac:dyDescent="0.35">
      <c r="A7" s="35"/>
      <c r="B7" s="83" t="s">
        <v>4</v>
      </c>
      <c r="C7" s="68"/>
      <c r="D7" s="35"/>
      <c r="E7" s="35"/>
      <c r="F7" s="35"/>
      <c r="G7" s="35"/>
      <c r="H7" s="82"/>
      <c r="I7" s="35"/>
      <c r="J7" s="35"/>
      <c r="K7" s="35"/>
      <c r="L7" s="35"/>
      <c r="M7" s="35"/>
      <c r="N7" s="35"/>
      <c r="O7" s="35"/>
    </row>
    <row r="8" spans="1:15" ht="17.5" customHeight="1" x14ac:dyDescent="0.35">
      <c r="A8" s="106"/>
      <c r="B8" s="107"/>
      <c r="C8" s="107"/>
      <c r="D8" s="107"/>
      <c r="E8" s="107"/>
      <c r="F8" s="107"/>
      <c r="G8" s="107"/>
      <c r="H8" s="107"/>
      <c r="I8" s="35"/>
      <c r="J8" s="35"/>
      <c r="K8" s="35"/>
      <c r="L8" s="35"/>
      <c r="M8" s="35"/>
      <c r="N8" s="35"/>
      <c r="O8" s="35"/>
    </row>
    <row r="9" spans="1:15" ht="16" customHeight="1" thickBot="1" x14ac:dyDescent="0.4">
      <c r="A9" s="104" t="s">
        <v>5</v>
      </c>
      <c r="B9" s="105"/>
      <c r="C9" s="38"/>
      <c r="D9" s="84" t="s">
        <v>6</v>
      </c>
      <c r="E9" s="37"/>
      <c r="F9" s="35"/>
      <c r="G9" s="37"/>
      <c r="H9" s="85" t="s">
        <v>7</v>
      </c>
      <c r="I9" s="35"/>
      <c r="J9" s="35"/>
      <c r="K9" s="35"/>
      <c r="L9" s="35"/>
      <c r="M9" s="35"/>
      <c r="N9" s="35"/>
      <c r="O9" s="35"/>
    </row>
    <row r="10" spans="1:15" ht="13.5" customHeight="1" x14ac:dyDescent="0.35">
      <c r="A10" s="41"/>
      <c r="B10" s="35"/>
      <c r="C10" s="68"/>
      <c r="D10" s="35"/>
      <c r="E10" s="35"/>
      <c r="F10" s="35"/>
      <c r="G10" s="35"/>
      <c r="H10" s="42"/>
      <c r="I10" s="35"/>
      <c r="J10" s="35"/>
      <c r="K10" s="35"/>
      <c r="L10" s="35"/>
      <c r="M10" s="35"/>
      <c r="N10" s="35"/>
      <c r="O10" s="35"/>
    </row>
    <row r="11" spans="1:15" ht="14" customHeight="1" x14ac:dyDescent="0.35">
      <c r="A11" s="103" t="s">
        <v>8</v>
      </c>
      <c r="B11" s="100"/>
      <c r="C11" s="100"/>
      <c r="D11" s="100"/>
      <c r="E11" s="100"/>
      <c r="F11" s="100"/>
      <c r="G11" s="100"/>
      <c r="H11" s="100"/>
      <c r="I11" s="35"/>
      <c r="J11" s="35"/>
      <c r="K11" s="35"/>
      <c r="L11" s="35"/>
      <c r="M11" s="35"/>
      <c r="N11" s="35"/>
      <c r="O11" s="35"/>
    </row>
    <row r="12" spans="1:15" ht="13.5" customHeight="1" x14ac:dyDescent="0.35">
      <c r="A12" s="35"/>
      <c r="B12" s="35"/>
      <c r="C12" s="68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</row>
    <row r="13" spans="1:15" ht="13.5" customHeight="1" x14ac:dyDescent="0.35">
      <c r="A13" s="35"/>
      <c r="B13" s="43" t="s">
        <v>9</v>
      </c>
      <c r="C13" s="68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</row>
    <row r="14" spans="1:15" ht="13.5" customHeight="1" x14ac:dyDescent="0.35">
      <c r="A14" s="35"/>
      <c r="B14" s="35"/>
      <c r="C14" s="68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</row>
    <row r="15" spans="1:15" ht="13.5" customHeight="1" x14ac:dyDescent="0.35">
      <c r="A15" s="35"/>
      <c r="B15" s="44" t="s">
        <v>10</v>
      </c>
      <c r="C15" s="86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</row>
    <row r="16" spans="1:15" ht="13.5" customHeight="1" x14ac:dyDescent="0.35">
      <c r="A16" s="35"/>
      <c r="B16" s="44" t="s">
        <v>11</v>
      </c>
      <c r="C16" s="72">
        <f>IF(C15&gt;0, MIN(C15,75000),0)</f>
        <v>0</v>
      </c>
      <c r="D16" s="35"/>
      <c r="E16" s="35"/>
      <c r="F16" s="35"/>
      <c r="G16" s="35"/>
      <c r="H16" s="6">
        <f>+C15-C16</f>
        <v>0</v>
      </c>
      <c r="I16" s="35"/>
      <c r="J16" s="35"/>
      <c r="K16" s="35"/>
      <c r="L16" s="35"/>
      <c r="M16" s="35"/>
      <c r="N16" s="35"/>
      <c r="O16" s="35"/>
    </row>
    <row r="17" spans="1:15" ht="13.5" customHeight="1" x14ac:dyDescent="0.35">
      <c r="A17" s="35"/>
      <c r="B17" s="35"/>
      <c r="C17" s="46"/>
      <c r="D17" s="35"/>
      <c r="E17" s="35"/>
      <c r="F17" s="35"/>
      <c r="G17" s="35"/>
      <c r="H17" s="46"/>
      <c r="I17" s="35"/>
      <c r="J17" s="35"/>
      <c r="K17" s="35"/>
      <c r="L17" s="35"/>
      <c r="M17" s="35"/>
      <c r="N17" s="35"/>
      <c r="O17" s="35"/>
    </row>
    <row r="18" spans="1:15" ht="13.5" customHeight="1" x14ac:dyDescent="0.35">
      <c r="A18" s="35"/>
      <c r="B18" s="43" t="s">
        <v>12</v>
      </c>
      <c r="C18" s="68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</row>
    <row r="19" spans="1:15" ht="13.5" customHeight="1" x14ac:dyDescent="0.35">
      <c r="A19" s="35"/>
      <c r="B19" s="35"/>
      <c r="C19" s="68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</row>
    <row r="20" spans="1:15" ht="13.5" customHeight="1" x14ac:dyDescent="0.35">
      <c r="A20" s="35"/>
      <c r="B20" s="44" t="s">
        <v>13</v>
      </c>
      <c r="C20" s="86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</row>
    <row r="21" spans="1:15" ht="13.5" customHeight="1" x14ac:dyDescent="0.35">
      <c r="A21" s="35"/>
      <c r="B21" s="44" t="s">
        <v>14</v>
      </c>
      <c r="C21" s="86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</row>
    <row r="22" spans="1:15" ht="13.5" customHeight="1" x14ac:dyDescent="0.35">
      <c r="A22" s="35"/>
      <c r="B22" s="35"/>
      <c r="C22" s="7">
        <f>+C20-C21</f>
        <v>0</v>
      </c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</row>
    <row r="23" spans="1:15" ht="13.5" customHeight="1" x14ac:dyDescent="0.35">
      <c r="A23" s="35"/>
      <c r="B23" s="44" t="s">
        <v>15</v>
      </c>
      <c r="C23" s="6">
        <f>+C22*30%</f>
        <v>0</v>
      </c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</row>
    <row r="24" spans="1:15" ht="13.5" customHeight="1" x14ac:dyDescent="0.35">
      <c r="A24" s="35"/>
      <c r="B24" s="44" t="s">
        <v>16</v>
      </c>
      <c r="C24" s="86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</row>
    <row r="25" spans="1:15" ht="13.5" customHeight="1" x14ac:dyDescent="0.35">
      <c r="A25" s="35"/>
      <c r="B25" s="35"/>
      <c r="C25" s="7">
        <f>+C22-SUM(C23:C24)</f>
        <v>0</v>
      </c>
      <c r="D25" s="35"/>
      <c r="E25" s="35"/>
      <c r="F25" s="35"/>
      <c r="G25" s="35"/>
      <c r="H25" s="7">
        <f>C25</f>
        <v>0</v>
      </c>
      <c r="I25" s="35"/>
      <c r="J25" s="35"/>
      <c r="K25" s="35"/>
      <c r="L25" s="35"/>
      <c r="M25" s="35"/>
      <c r="N25" s="35"/>
      <c r="O25" s="35"/>
    </row>
    <row r="26" spans="1:15" ht="13.5" customHeight="1" x14ac:dyDescent="0.35">
      <c r="A26" s="35"/>
      <c r="B26" s="43" t="s">
        <v>17</v>
      </c>
      <c r="C26" s="68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</row>
    <row r="27" spans="1:15" ht="13.5" customHeight="1" x14ac:dyDescent="0.35">
      <c r="A27" s="35"/>
      <c r="B27" s="35"/>
      <c r="C27" s="68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</row>
    <row r="28" spans="1:15" ht="13.5" customHeight="1" x14ac:dyDescent="0.35">
      <c r="A28" s="35"/>
      <c r="B28" s="44" t="s">
        <v>18</v>
      </c>
      <c r="C28" s="87">
        <v>0</v>
      </c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</row>
    <row r="29" spans="1:15" ht="13.5" customHeight="1" x14ac:dyDescent="0.35">
      <c r="A29" s="35"/>
      <c r="B29" s="35"/>
      <c r="C29" s="68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</row>
    <row r="30" spans="1:15" ht="13.5" customHeight="1" x14ac:dyDescent="0.35">
      <c r="A30" s="35"/>
      <c r="B30" s="44" t="s">
        <v>19</v>
      </c>
      <c r="C30" s="87">
        <v>0</v>
      </c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</row>
    <row r="31" spans="1:15" ht="13.5" customHeight="1" x14ac:dyDescent="0.35">
      <c r="A31" s="35"/>
      <c r="B31" s="35"/>
      <c r="C31" s="68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</row>
    <row r="32" spans="1:15" ht="13.5" customHeight="1" x14ac:dyDescent="0.35">
      <c r="A32" s="35"/>
      <c r="B32" s="44" t="s">
        <v>20</v>
      </c>
      <c r="C32" s="87">
        <v>0</v>
      </c>
      <c r="D32" s="35"/>
      <c r="E32" s="35"/>
      <c r="F32" s="35"/>
      <c r="G32" s="35"/>
      <c r="H32" s="7">
        <f>+C28+C30+C32</f>
        <v>0</v>
      </c>
      <c r="I32" s="35"/>
      <c r="J32" s="35"/>
      <c r="K32" s="35"/>
      <c r="L32" s="35"/>
      <c r="M32" s="35"/>
      <c r="N32" s="35"/>
      <c r="O32" s="35"/>
    </row>
    <row r="33" spans="1:15" ht="13.5" customHeight="1" x14ac:dyDescent="0.35">
      <c r="A33" s="35"/>
      <c r="B33" s="35"/>
      <c r="C33" s="68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</row>
    <row r="34" spans="1:15" ht="14" customHeight="1" x14ac:dyDescent="0.35">
      <c r="A34" s="35"/>
      <c r="B34" s="43" t="s">
        <v>21</v>
      </c>
      <c r="C34" s="68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</row>
    <row r="35" spans="1:15" ht="13.5" customHeight="1" x14ac:dyDescent="0.35">
      <c r="A35" s="35"/>
      <c r="B35" s="35"/>
      <c r="C35" s="68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</row>
    <row r="36" spans="1:15" ht="13.5" customHeight="1" x14ac:dyDescent="0.35">
      <c r="A36" s="35"/>
      <c r="B36" s="50" t="s">
        <v>22</v>
      </c>
      <c r="C36" s="68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</row>
    <row r="37" spans="1:15" ht="13.5" customHeight="1" x14ac:dyDescent="0.35">
      <c r="A37" s="35"/>
      <c r="B37" s="44" t="s">
        <v>23</v>
      </c>
      <c r="C37" s="25">
        <f>+C125+G125</f>
        <v>0</v>
      </c>
      <c r="D37" s="35"/>
      <c r="E37" s="35"/>
      <c r="F37" s="35"/>
      <c r="G37" s="51"/>
      <c r="H37" s="35"/>
      <c r="I37" s="35"/>
      <c r="J37" s="35"/>
      <c r="K37" s="35"/>
      <c r="L37" s="35"/>
      <c r="M37" s="35"/>
      <c r="N37" s="35"/>
      <c r="O37" s="35"/>
    </row>
    <row r="38" spans="1:15" ht="13.5" customHeight="1" x14ac:dyDescent="0.35">
      <c r="A38" s="35"/>
      <c r="B38" s="35"/>
      <c r="C38" s="48"/>
      <c r="D38" s="35"/>
      <c r="E38" s="35"/>
      <c r="F38" s="35"/>
      <c r="G38" s="51"/>
      <c r="H38" s="35"/>
      <c r="I38" s="35"/>
      <c r="J38" s="35"/>
      <c r="K38" s="35"/>
      <c r="L38" s="35"/>
      <c r="M38" s="35"/>
      <c r="N38" s="35"/>
      <c r="O38" s="35"/>
    </row>
    <row r="39" spans="1:15" ht="13.5" customHeight="1" x14ac:dyDescent="0.35">
      <c r="A39" s="35"/>
      <c r="B39" s="44" t="s">
        <v>24</v>
      </c>
      <c r="C39" s="25">
        <f>+C132+G132</f>
        <v>0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</row>
    <row r="40" spans="1:15" ht="13.5" customHeight="1" x14ac:dyDescent="0.35">
      <c r="A40" s="35"/>
      <c r="B40" s="35"/>
      <c r="C40" s="68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</row>
    <row r="41" spans="1:15" ht="13.5" customHeight="1" x14ac:dyDescent="0.35">
      <c r="A41" s="35"/>
      <c r="B41" s="44" t="s">
        <v>25</v>
      </c>
      <c r="C41" s="25">
        <f>+C139+G139</f>
        <v>0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</row>
    <row r="42" spans="1:15" ht="13.5" customHeight="1" x14ac:dyDescent="0.35">
      <c r="A42" s="35"/>
      <c r="B42" s="35"/>
      <c r="C42" s="48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</row>
    <row r="43" spans="1:15" ht="13.5" customHeight="1" x14ac:dyDescent="0.35">
      <c r="A43" s="35"/>
      <c r="B43" s="44" t="s">
        <v>26</v>
      </c>
      <c r="C43" s="25">
        <f>+C146+G146</f>
        <v>0</v>
      </c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</row>
    <row r="44" spans="1:15" ht="13.5" customHeight="1" x14ac:dyDescent="0.35">
      <c r="A44" s="35"/>
      <c r="B44" s="35"/>
      <c r="C44" s="48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</row>
    <row r="45" spans="1:15" ht="13.5" customHeight="1" x14ac:dyDescent="0.35">
      <c r="A45" s="35"/>
      <c r="B45" s="44" t="s">
        <v>27</v>
      </c>
      <c r="C45" s="25">
        <f>+C151+G151</f>
        <v>0</v>
      </c>
      <c r="D45" s="35"/>
      <c r="E45" s="35"/>
      <c r="F45" s="35"/>
      <c r="G45" s="35"/>
      <c r="H45" s="7">
        <f>+SUM(C45,C43,C41,C39,C37)</f>
        <v>0</v>
      </c>
      <c r="I45" s="35"/>
      <c r="J45" s="35"/>
      <c r="K45" s="35"/>
      <c r="L45" s="35"/>
      <c r="M45" s="35"/>
      <c r="N45" s="35"/>
      <c r="O45" s="35"/>
    </row>
    <row r="46" spans="1:15" ht="13.5" customHeight="1" x14ac:dyDescent="0.35">
      <c r="A46" s="35"/>
      <c r="B46" s="52"/>
      <c r="C46" s="48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</row>
    <row r="47" spans="1:15" ht="13.5" customHeight="1" x14ac:dyDescent="0.35">
      <c r="A47" s="35"/>
      <c r="B47" s="52"/>
      <c r="C47" s="48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</row>
    <row r="48" spans="1:15" ht="13.5" customHeight="1" x14ac:dyDescent="0.35">
      <c r="A48" s="35"/>
      <c r="B48" s="52"/>
      <c r="C48" s="48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</row>
    <row r="49" spans="1:15" ht="14" customHeight="1" x14ac:dyDescent="0.35">
      <c r="A49" s="35"/>
      <c r="B49" s="43" t="s">
        <v>28</v>
      </c>
      <c r="C49" s="68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</row>
    <row r="50" spans="1:15" ht="14" customHeight="1" x14ac:dyDescent="0.35">
      <c r="A50" s="35"/>
      <c r="B50" s="54"/>
      <c r="C50" s="68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</row>
    <row r="51" spans="1:15" ht="13.5" customHeight="1" x14ac:dyDescent="0.35">
      <c r="A51" s="35"/>
      <c r="B51" s="44" t="s">
        <v>29</v>
      </c>
      <c r="C51" s="86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</row>
    <row r="52" spans="1:15" ht="13.5" customHeight="1" x14ac:dyDescent="0.35">
      <c r="A52" s="35"/>
      <c r="B52" s="44" t="s">
        <v>30</v>
      </c>
      <c r="C52" s="86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</row>
    <row r="53" spans="1:15" ht="13.5" customHeight="1" x14ac:dyDescent="0.35">
      <c r="A53" s="35"/>
      <c r="B53" s="44" t="s">
        <v>31</v>
      </c>
      <c r="C53" s="86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</row>
    <row r="54" spans="1:15" ht="13.5" customHeight="1" x14ac:dyDescent="0.35">
      <c r="A54" s="35"/>
      <c r="B54" s="35"/>
      <c r="C54" s="26">
        <f>+C52-C53</f>
        <v>0</v>
      </c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</row>
    <row r="55" spans="1:15" ht="13.5" customHeight="1" x14ac:dyDescent="0.35">
      <c r="A55" s="35"/>
      <c r="B55" s="44" t="s">
        <v>32</v>
      </c>
      <c r="C55" s="87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</row>
    <row r="56" spans="1:15" ht="13.5" customHeight="1" x14ac:dyDescent="0.35">
      <c r="A56" s="35"/>
      <c r="B56" s="44" t="s">
        <v>33</v>
      </c>
      <c r="C56" s="87"/>
      <c r="D56" s="35"/>
      <c r="E56" s="35"/>
      <c r="F56" s="35"/>
      <c r="G56" s="35"/>
      <c r="H56" s="55"/>
      <c r="I56" s="35"/>
      <c r="J56" s="35"/>
      <c r="K56" s="44" t="s">
        <v>34</v>
      </c>
      <c r="L56" s="44" t="s">
        <v>35</v>
      </c>
      <c r="M56" s="35"/>
      <c r="N56" s="35"/>
      <c r="O56" s="35"/>
    </row>
    <row r="57" spans="1:15" ht="13.5" customHeight="1" x14ac:dyDescent="0.35">
      <c r="A57" s="35"/>
      <c r="B57" s="44" t="s">
        <v>36</v>
      </c>
      <c r="C57" s="87"/>
      <c r="D57" s="35"/>
      <c r="E57" s="35"/>
      <c r="F57" s="35"/>
      <c r="G57" s="35"/>
      <c r="H57" s="55"/>
      <c r="I57" s="35"/>
      <c r="J57" s="35"/>
      <c r="K57" s="88" t="s">
        <v>37</v>
      </c>
      <c r="L57" s="89">
        <v>0.05</v>
      </c>
      <c r="M57" s="35"/>
      <c r="N57" s="35"/>
      <c r="O57" s="5">
        <f>400000*5%</f>
        <v>20000</v>
      </c>
    </row>
    <row r="58" spans="1:15" ht="13.5" customHeight="1" x14ac:dyDescent="0.35">
      <c r="A58" s="35"/>
      <c r="B58" s="44" t="s">
        <v>38</v>
      </c>
      <c r="C58" s="87"/>
      <c r="D58" s="35"/>
      <c r="E58" s="35"/>
      <c r="F58" s="35"/>
      <c r="G58" s="51"/>
      <c r="H58" s="11">
        <f>+SUM(C54:C58)+C51</f>
        <v>0</v>
      </c>
      <c r="I58" s="35"/>
      <c r="J58" s="35"/>
      <c r="K58" s="44" t="s">
        <v>39</v>
      </c>
      <c r="L58" s="89" t="s">
        <v>40</v>
      </c>
      <c r="M58" s="35"/>
      <c r="N58" s="35"/>
      <c r="O58" s="5">
        <f>400000*10%+O57</f>
        <v>60000</v>
      </c>
    </row>
    <row r="59" spans="1:15" ht="13.5" customHeight="1" x14ac:dyDescent="0.35">
      <c r="A59" s="35"/>
      <c r="B59" s="52"/>
      <c r="C59" s="68"/>
      <c r="D59" s="35"/>
      <c r="E59" s="35"/>
      <c r="F59" s="35"/>
      <c r="G59" s="51"/>
      <c r="H59" s="55"/>
      <c r="I59" s="35"/>
      <c r="J59" s="35"/>
      <c r="K59" s="44" t="s">
        <v>41</v>
      </c>
      <c r="L59" s="44" t="s">
        <v>42</v>
      </c>
      <c r="M59" s="35"/>
      <c r="N59" s="35"/>
      <c r="O59" s="5">
        <f>400000*15%+O58</f>
        <v>120000</v>
      </c>
    </row>
    <row r="60" spans="1:15" ht="13.5" customHeight="1" x14ac:dyDescent="0.35">
      <c r="A60" s="35"/>
      <c r="B60" s="35"/>
      <c r="C60" s="57"/>
      <c r="D60" s="35"/>
      <c r="E60" s="35"/>
      <c r="F60" s="35"/>
      <c r="G60" s="35"/>
      <c r="H60" s="55"/>
      <c r="I60" s="35"/>
      <c r="J60" s="35"/>
      <c r="K60" s="44" t="s">
        <v>43</v>
      </c>
      <c r="L60" s="89" t="s">
        <v>44</v>
      </c>
      <c r="M60" s="35"/>
      <c r="N60" s="35"/>
      <c r="O60" s="5">
        <f>400000*20%+O59</f>
        <v>200000</v>
      </c>
    </row>
    <row r="61" spans="1:15" ht="13.5" customHeight="1" x14ac:dyDescent="0.35">
      <c r="A61" s="35"/>
      <c r="B61" s="35"/>
      <c r="C61" s="57"/>
      <c r="D61" s="35"/>
      <c r="E61" s="35"/>
      <c r="F61" s="35"/>
      <c r="G61" s="35"/>
      <c r="H61" s="55"/>
      <c r="I61" s="35"/>
      <c r="J61" s="35"/>
      <c r="K61" s="44" t="s">
        <v>45</v>
      </c>
      <c r="L61" s="44" t="s">
        <v>46</v>
      </c>
      <c r="M61" s="35"/>
      <c r="N61" s="35"/>
      <c r="O61" s="5">
        <f>O60+400000*25%</f>
        <v>300000</v>
      </c>
    </row>
    <row r="62" spans="1:15" ht="13.5" customHeight="1" x14ac:dyDescent="0.35">
      <c r="A62" s="35"/>
      <c r="B62" s="35"/>
      <c r="C62" s="68"/>
      <c r="D62" s="35"/>
      <c r="E62" s="35"/>
      <c r="F62" s="35"/>
      <c r="G62" s="90" t="s">
        <v>47</v>
      </c>
      <c r="H62" s="12">
        <f>+SUM(H58,H45,H32,H25,H16)</f>
        <v>0</v>
      </c>
      <c r="I62" s="35"/>
      <c r="J62" s="35"/>
      <c r="K62" s="44" t="s">
        <v>48</v>
      </c>
      <c r="L62" s="44" t="s">
        <v>49</v>
      </c>
      <c r="M62" s="35"/>
      <c r="N62" s="35"/>
      <c r="O62" s="89">
        <v>0.3</v>
      </c>
    </row>
    <row r="63" spans="1:15" ht="13.5" customHeight="1" x14ac:dyDescent="0.35">
      <c r="A63" s="35"/>
      <c r="B63" s="35"/>
      <c r="C63" s="68"/>
      <c r="D63" s="35"/>
      <c r="E63" s="35"/>
      <c r="F63" s="35"/>
      <c r="G63" s="35"/>
      <c r="H63" s="59"/>
      <c r="I63" s="35"/>
      <c r="J63" s="35"/>
      <c r="K63" s="35"/>
      <c r="L63" s="35"/>
      <c r="M63" s="35"/>
      <c r="N63" s="35"/>
      <c r="O63" s="35"/>
    </row>
    <row r="64" spans="1:15" ht="13.5" customHeight="1" x14ac:dyDescent="0.35">
      <c r="A64" s="35"/>
      <c r="B64" s="50" t="s">
        <v>50</v>
      </c>
      <c r="C64" s="68"/>
      <c r="D64" s="35"/>
      <c r="E64" s="35"/>
      <c r="F64" s="35"/>
      <c r="G64" s="35"/>
      <c r="H64" s="59"/>
      <c r="I64" s="35"/>
      <c r="J64" s="35"/>
      <c r="K64" s="35"/>
      <c r="L64" s="35"/>
      <c r="M64" s="35"/>
      <c r="N64" s="35"/>
      <c r="O64" s="35"/>
    </row>
    <row r="65" spans="1:15" ht="13.5" customHeight="1" x14ac:dyDescent="0.35">
      <c r="A65" s="35"/>
      <c r="B65" s="50" t="s">
        <v>51</v>
      </c>
      <c r="C65" s="68"/>
      <c r="D65" s="35"/>
      <c r="E65" s="35"/>
      <c r="F65" s="35"/>
      <c r="G65" s="35"/>
      <c r="H65" s="59"/>
      <c r="I65" s="35"/>
      <c r="J65" s="35"/>
      <c r="K65" s="35"/>
      <c r="L65" s="35"/>
      <c r="M65" s="35"/>
      <c r="N65" s="35"/>
      <c r="O65" s="35"/>
    </row>
    <row r="66" spans="1:15" ht="13.5" customHeight="1" x14ac:dyDescent="0.35">
      <c r="A66" s="35"/>
      <c r="B66" s="44" t="s">
        <v>52</v>
      </c>
      <c r="C66" s="87">
        <v>0</v>
      </c>
      <c r="D66" s="35"/>
      <c r="E66" s="35"/>
      <c r="F66" s="35"/>
      <c r="G66" s="35"/>
      <c r="H66" s="13">
        <f>+C66</f>
        <v>0</v>
      </c>
      <c r="I66" s="35"/>
      <c r="J66" s="35"/>
      <c r="K66" s="35"/>
      <c r="L66" s="35"/>
      <c r="M66" s="35"/>
      <c r="N66" s="35"/>
      <c r="O66" s="35"/>
    </row>
    <row r="67" spans="1:15" ht="13.5" customHeight="1" x14ac:dyDescent="0.35">
      <c r="A67" s="35"/>
      <c r="B67" s="35"/>
      <c r="C67" s="68"/>
      <c r="D67" s="35"/>
      <c r="E67" s="35"/>
      <c r="F67" s="35"/>
      <c r="G67" s="35"/>
      <c r="H67" s="59"/>
      <c r="I67" s="35"/>
      <c r="J67" s="35"/>
      <c r="K67" s="35"/>
      <c r="L67" s="35"/>
      <c r="M67" s="35"/>
      <c r="N67" s="35"/>
      <c r="O67" s="35"/>
    </row>
    <row r="68" spans="1:15" ht="13.5" customHeight="1" x14ac:dyDescent="0.35">
      <c r="A68" s="35"/>
      <c r="B68" s="35"/>
      <c r="C68" s="5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</row>
    <row r="69" spans="1:15" ht="13.5" customHeight="1" x14ac:dyDescent="0.35">
      <c r="A69" s="35"/>
      <c r="B69" s="35"/>
      <c r="C69" s="68"/>
      <c r="D69" s="60"/>
      <c r="E69" s="60"/>
      <c r="F69" s="60"/>
      <c r="G69" s="90" t="s">
        <v>53</v>
      </c>
      <c r="H69" s="7">
        <f>+H62-H66</f>
        <v>0</v>
      </c>
      <c r="I69" s="35"/>
      <c r="J69" s="35"/>
      <c r="K69" s="35"/>
      <c r="L69" s="35"/>
      <c r="M69" s="35"/>
      <c r="N69" s="35"/>
      <c r="O69" s="35"/>
    </row>
    <row r="70" spans="1:15" ht="13.5" customHeight="1" x14ac:dyDescent="0.35">
      <c r="A70" s="35"/>
      <c r="B70" s="35"/>
      <c r="C70" s="59"/>
      <c r="D70" s="60"/>
      <c r="E70" s="60"/>
      <c r="F70" s="60"/>
      <c r="G70" s="35"/>
      <c r="H70" s="91" t="s">
        <v>54</v>
      </c>
      <c r="I70" s="35"/>
      <c r="J70" s="35"/>
      <c r="K70" s="35"/>
      <c r="L70" s="35"/>
      <c r="M70" s="35"/>
      <c r="N70" s="35"/>
      <c r="O70" s="35"/>
    </row>
    <row r="71" spans="1:15" ht="13.5" customHeight="1" x14ac:dyDescent="0.35">
      <c r="A71" s="35"/>
      <c r="B71" s="35"/>
      <c r="C71" s="68"/>
      <c r="D71" s="60"/>
      <c r="E71" s="60"/>
      <c r="F71" s="60"/>
      <c r="G71" s="92" t="s">
        <v>55</v>
      </c>
      <c r="H71" s="15">
        <f>ROUND(H69,-1)</f>
        <v>0</v>
      </c>
      <c r="I71" s="35"/>
      <c r="J71" s="35"/>
      <c r="K71" s="35"/>
      <c r="L71" s="35"/>
      <c r="M71" s="35"/>
      <c r="N71" s="35"/>
      <c r="O71" s="35"/>
    </row>
    <row r="72" spans="1:15" ht="13.5" customHeight="1" x14ac:dyDescent="0.35">
      <c r="A72" s="35"/>
      <c r="B72" s="35"/>
      <c r="C72" s="68"/>
      <c r="D72" s="60"/>
      <c r="E72" s="60"/>
      <c r="F72" s="60"/>
      <c r="G72" s="60"/>
      <c r="H72" s="35"/>
      <c r="I72" s="35"/>
      <c r="J72" s="35"/>
      <c r="K72" s="35"/>
      <c r="L72" s="35"/>
      <c r="M72" s="35"/>
      <c r="N72" s="35"/>
      <c r="O72" s="35"/>
    </row>
    <row r="73" spans="1:15" ht="13.5" customHeight="1" x14ac:dyDescent="0.35">
      <c r="A73" s="35"/>
      <c r="B73" s="50" t="s">
        <v>56</v>
      </c>
      <c r="C73" s="64"/>
      <c r="D73" s="60"/>
      <c r="E73" s="60"/>
      <c r="F73" s="60"/>
      <c r="G73" s="60"/>
      <c r="H73" s="35"/>
      <c r="I73" s="35"/>
      <c r="J73" s="35"/>
      <c r="K73" s="35"/>
      <c r="L73" s="35"/>
      <c r="M73" s="35"/>
      <c r="N73" s="35"/>
      <c r="O73" s="35"/>
    </row>
    <row r="74" spans="1:15" ht="13.5" customHeight="1" x14ac:dyDescent="0.35">
      <c r="A74" s="35"/>
      <c r="B74" s="44" t="s">
        <v>57</v>
      </c>
      <c r="C74" s="16">
        <f>+C75+H45-C51</f>
        <v>0</v>
      </c>
      <c r="D74" s="60"/>
      <c r="E74" s="60"/>
      <c r="F74" s="60"/>
      <c r="G74" s="60"/>
      <c r="H74" s="35"/>
      <c r="I74" s="35"/>
      <c r="J74" s="35"/>
      <c r="K74" s="35"/>
      <c r="L74" s="35"/>
      <c r="M74" s="35"/>
      <c r="N74" s="35"/>
      <c r="O74" s="35"/>
    </row>
    <row r="75" spans="1:15" ht="13.5" customHeight="1" x14ac:dyDescent="0.35">
      <c r="A75" s="35"/>
      <c r="B75" s="44" t="s">
        <v>58</v>
      </c>
      <c r="C75" s="16">
        <f>+H62-H45+C43</f>
        <v>0</v>
      </c>
      <c r="D75" s="60"/>
      <c r="E75" s="60"/>
      <c r="F75" s="60"/>
      <c r="G75" s="60"/>
      <c r="H75" s="35"/>
      <c r="I75" s="35"/>
      <c r="J75" s="35"/>
      <c r="K75" s="35"/>
      <c r="L75" s="35"/>
      <c r="M75" s="35"/>
      <c r="N75" s="35"/>
      <c r="O75" s="35"/>
    </row>
    <row r="76" spans="1:15" ht="13.5" customHeight="1" x14ac:dyDescent="0.35">
      <c r="A76" s="35"/>
      <c r="B76" s="44" t="s">
        <v>59</v>
      </c>
      <c r="C76" s="32">
        <f>IF(C75&gt;2400000,(C75-2400000)*30%+300000,
IF(C75&gt;2000000,(C75-2000000)*25%+200000,
IF(C75&gt;1600000,(C75-1600000)*20%+120000,
IF(C75&gt;1200000,(C75-1200000)*15%+60000,
IF(C75&gt;800000,(C75-800000)*10%+20000,
IF(C75&gt;400000,(C75-400000)*5%,
0))))))</f>
        <v>0</v>
      </c>
      <c r="D76" s="60"/>
      <c r="E76" s="60"/>
      <c r="F76" s="60"/>
      <c r="G76" s="60"/>
      <c r="H76" s="35"/>
      <c r="I76" s="35"/>
      <c r="J76" s="35"/>
      <c r="K76" s="35"/>
      <c r="L76" s="35"/>
      <c r="M76" s="35"/>
      <c r="N76" s="35"/>
      <c r="O76" s="35"/>
    </row>
    <row r="77" spans="1:15" ht="13.5" customHeight="1" x14ac:dyDescent="0.35">
      <c r="A77" s="35"/>
      <c r="B77" s="65"/>
      <c r="C77" s="64"/>
      <c r="D77" s="60"/>
      <c r="E77" s="60"/>
      <c r="F77" s="60"/>
      <c r="G77" s="60"/>
      <c r="H77" s="35"/>
      <c r="I77" s="35"/>
      <c r="J77" s="35"/>
      <c r="K77" s="35"/>
      <c r="L77" s="35"/>
      <c r="M77" s="35"/>
      <c r="N77" s="35"/>
      <c r="O77" s="35"/>
    </row>
    <row r="78" spans="1:15" ht="13.5" customHeight="1" x14ac:dyDescent="0.35">
      <c r="A78" s="35"/>
      <c r="B78" s="44" t="s">
        <v>60</v>
      </c>
      <c r="C78" s="16">
        <f>+C76</f>
        <v>0</v>
      </c>
      <c r="D78" s="60"/>
      <c r="E78" s="60"/>
      <c r="F78" s="60"/>
      <c r="G78" s="60"/>
      <c r="H78" s="35"/>
      <c r="I78" s="35"/>
      <c r="J78" s="35"/>
      <c r="K78" s="35"/>
      <c r="L78" s="35"/>
      <c r="M78" s="35"/>
      <c r="N78" s="35"/>
      <c r="O78" s="35"/>
    </row>
    <row r="79" spans="1:15" ht="13.5" customHeight="1" x14ac:dyDescent="0.35">
      <c r="A79" s="35"/>
      <c r="B79" s="65"/>
      <c r="C79" s="64"/>
      <c r="D79" s="60"/>
      <c r="E79" s="60"/>
      <c r="F79" s="60"/>
      <c r="G79" s="60"/>
      <c r="H79" s="72" t="s">
        <v>61</v>
      </c>
      <c r="I79" s="35"/>
      <c r="J79" s="35"/>
      <c r="K79" s="108"/>
      <c r="L79" s="100"/>
      <c r="M79" s="35"/>
      <c r="N79" s="35"/>
      <c r="O79" s="35"/>
    </row>
    <row r="80" spans="1:15" ht="13.5" customHeight="1" x14ac:dyDescent="0.35">
      <c r="A80" s="35"/>
      <c r="B80" s="44" t="s">
        <v>62</v>
      </c>
      <c r="C80" s="6">
        <f>IF(H71-H45&gt;1000000,(H71-H45-1000000)*30%+112500,IF(H71-H45&gt;500000,(H71-H45-500000)*20%+12500,IF(H71-H45&gt;250000,(H71-H45-250000)*5%,0)))</f>
        <v>0</v>
      </c>
      <c r="D80" s="60"/>
      <c r="E80" s="60"/>
      <c r="F80" s="60"/>
      <c r="G80" s="60"/>
      <c r="H80" s="35"/>
      <c r="I80" s="35"/>
      <c r="J80" s="35"/>
      <c r="K80" s="35"/>
      <c r="L80" s="35"/>
      <c r="M80" s="35"/>
      <c r="N80" s="35"/>
      <c r="O80" s="35"/>
    </row>
    <row r="81" spans="1:15" ht="13.5" customHeight="1" x14ac:dyDescent="0.35">
      <c r="A81" s="35"/>
      <c r="B81" s="65"/>
      <c r="C81" s="66"/>
      <c r="D81" s="60"/>
      <c r="E81" s="60"/>
      <c r="F81" s="60"/>
      <c r="G81" s="60"/>
      <c r="H81" s="35"/>
      <c r="I81" s="35"/>
      <c r="J81" s="35"/>
      <c r="K81" s="35"/>
      <c r="L81" s="35"/>
      <c r="M81" s="35"/>
      <c r="N81" s="35"/>
      <c r="O81" s="35"/>
    </row>
    <row r="82" spans="1:15" ht="13.5" customHeight="1" x14ac:dyDescent="0.35">
      <c r="A82" s="35"/>
      <c r="B82" s="67" t="s">
        <v>63</v>
      </c>
      <c r="C82" s="18">
        <f>+IF(SUM(C75,H45)&lt;=700000,C78,MIN(C78:C80))</f>
        <v>0</v>
      </c>
      <c r="D82" s="60"/>
      <c r="E82" s="60"/>
      <c r="F82" s="60"/>
      <c r="G82" s="60"/>
      <c r="H82" s="35"/>
      <c r="I82" s="35"/>
      <c r="J82" s="35"/>
      <c r="K82" s="35"/>
      <c r="L82" s="35"/>
      <c r="M82" s="35"/>
      <c r="N82" s="35"/>
      <c r="O82" s="35"/>
    </row>
    <row r="83" spans="1:15" ht="13.5" customHeight="1" x14ac:dyDescent="0.35">
      <c r="A83" s="35"/>
      <c r="B83" s="67" t="s">
        <v>64</v>
      </c>
      <c r="C83" s="6">
        <f>+C139*15%+G139*20%</f>
        <v>0</v>
      </c>
      <c r="D83" s="60"/>
      <c r="E83" s="60"/>
      <c r="F83" s="60"/>
      <c r="G83" s="35"/>
      <c r="H83" s="35"/>
      <c r="I83" s="35"/>
      <c r="J83" s="35"/>
      <c r="K83" s="35"/>
      <c r="L83" s="35"/>
      <c r="M83" s="35"/>
      <c r="N83" s="35"/>
      <c r="O83" s="35"/>
    </row>
    <row r="84" spans="1:15" ht="13.5" customHeight="1" x14ac:dyDescent="0.35">
      <c r="A84" s="35"/>
      <c r="B84" s="67" t="s">
        <v>65</v>
      </c>
      <c r="C84" s="18">
        <f>+IF(C75&lt;400000,((C132+G132)-MIN(400000,(C132+G132),(400000-C75)))*20%,(C132+G132)*20%)</f>
        <v>0</v>
      </c>
      <c r="D84" s="60"/>
      <c r="E84" s="60"/>
      <c r="F84" s="60"/>
      <c r="G84" s="35"/>
      <c r="H84" s="35"/>
      <c r="I84" s="35"/>
      <c r="J84" s="35"/>
      <c r="K84" s="35"/>
      <c r="L84" s="35"/>
      <c r="M84" s="35"/>
      <c r="N84" s="35"/>
      <c r="O84" s="35"/>
    </row>
    <row r="85" spans="1:15" ht="13.5" customHeight="1" x14ac:dyDescent="0.35">
      <c r="A85" s="35"/>
      <c r="B85" s="67" t="s">
        <v>66</v>
      </c>
      <c r="C85" s="19">
        <f>+C127*10%+G127*12.5%</f>
        <v>0</v>
      </c>
      <c r="D85" s="60"/>
      <c r="E85" s="60"/>
      <c r="F85" s="60"/>
      <c r="G85" s="60"/>
      <c r="H85" s="35"/>
      <c r="I85" s="51"/>
      <c r="J85" s="35"/>
      <c r="K85" s="35"/>
      <c r="L85" s="35"/>
      <c r="M85" s="35"/>
      <c r="N85" s="35"/>
      <c r="O85" s="35"/>
    </row>
    <row r="86" spans="1:15" ht="13.5" customHeight="1" x14ac:dyDescent="0.35">
      <c r="A86" s="35"/>
      <c r="B86" s="67" t="s">
        <v>67</v>
      </c>
      <c r="C86" s="18">
        <f>G151*30%</f>
        <v>0</v>
      </c>
      <c r="D86" s="60"/>
      <c r="E86" s="60"/>
      <c r="F86" s="60"/>
      <c r="G86" s="60"/>
      <c r="H86" s="35"/>
      <c r="I86" s="35"/>
      <c r="J86" s="35"/>
      <c r="K86" s="35"/>
      <c r="L86" s="35"/>
      <c r="M86" s="35"/>
      <c r="N86" s="35"/>
      <c r="O86" s="35"/>
    </row>
    <row r="87" spans="1:15" ht="13.5" customHeight="1" x14ac:dyDescent="0.35">
      <c r="A87" s="35"/>
      <c r="B87" s="67" t="s">
        <v>68</v>
      </c>
      <c r="C87" s="18">
        <f>+C108</f>
        <v>0</v>
      </c>
      <c r="D87" s="60"/>
      <c r="E87" s="60"/>
      <c r="F87" s="60"/>
      <c r="G87" s="73"/>
      <c r="H87" s="35"/>
      <c r="I87" s="35"/>
      <c r="J87" s="35"/>
      <c r="K87" s="35"/>
      <c r="L87" s="35"/>
      <c r="M87" s="35"/>
      <c r="N87" s="35"/>
      <c r="O87" s="35"/>
    </row>
    <row r="88" spans="1:15" ht="13.5" customHeight="1" x14ac:dyDescent="0.35">
      <c r="A88" s="35"/>
      <c r="B88" s="67" t="s">
        <v>69</v>
      </c>
      <c r="C88" s="20">
        <f>+IF(C82=C80,IF(SUM(H71)&lt;500000,MIN(SUM(C82),12500),0),IF(SUM(C74)&lt;=1200000,MIN(SUM(C87,C76,),60000),0))</f>
        <v>0</v>
      </c>
      <c r="D88" s="60"/>
      <c r="E88" s="60"/>
      <c r="F88" s="60"/>
      <c r="G88" s="35"/>
      <c r="H88" s="35"/>
      <c r="I88" s="35"/>
      <c r="J88" s="35"/>
      <c r="K88" s="35"/>
      <c r="L88" s="35"/>
      <c r="M88" s="35"/>
      <c r="N88" s="35"/>
      <c r="O88" s="35"/>
    </row>
    <row r="89" spans="1:15" ht="40" customHeight="1" x14ac:dyDescent="0.35">
      <c r="A89" s="35"/>
      <c r="B89" s="93" t="s">
        <v>70</v>
      </c>
      <c r="C89" s="18">
        <f>+MAX(IF(C75&gt;1200000,C82-(C75-1200000),0),0)</f>
        <v>0</v>
      </c>
      <c r="D89" s="60"/>
      <c r="E89" s="60"/>
      <c r="F89" s="60"/>
      <c r="G89" s="35"/>
      <c r="H89" s="35"/>
      <c r="I89" s="44"/>
      <c r="J89" s="35"/>
      <c r="K89" s="35"/>
      <c r="L89" s="35"/>
      <c r="M89" s="35"/>
      <c r="N89" s="35"/>
      <c r="O89" s="35"/>
    </row>
    <row r="90" spans="1:15" ht="13.5" customHeight="1" x14ac:dyDescent="0.35">
      <c r="A90" s="35"/>
      <c r="B90" s="44" t="s">
        <v>71</v>
      </c>
      <c r="C90" s="6">
        <f>MAX(+SUM(C82:C86)-SUM(C87:C89),0)</f>
        <v>0</v>
      </c>
      <c r="D90" s="68"/>
      <c r="E90" s="68"/>
      <c r="F90" s="68"/>
      <c r="G90" s="35"/>
      <c r="H90" s="35"/>
      <c r="I90" s="35"/>
      <c r="J90" s="35"/>
      <c r="K90" s="35"/>
      <c r="L90" s="35"/>
      <c r="M90" s="35"/>
      <c r="N90" s="35"/>
      <c r="O90" s="35"/>
    </row>
    <row r="91" spans="1:15" ht="13.5" customHeight="1" x14ac:dyDescent="0.35">
      <c r="A91" s="35"/>
      <c r="B91" s="44" t="s">
        <v>72</v>
      </c>
      <c r="C91" s="33">
        <f>+IF(C80=C78,IF(SUM(C74)&gt;50000000,C90*37%,IF(SUM(C74)&gt;20000000,C90*25%,IF(SUM(C74)&gt;10000000,C90*15%,IF(SUM(C74)&gt;5000000,C90*10%,0)))),IF(SUM(H71)&gt;20000000,C90*25%,IF(SUM(H71)&gt;10000000,C90*15%,IF(SUM(H71)&gt;5000000,C90*10%,0))))</f>
        <v>0</v>
      </c>
      <c r="D91" s="68"/>
      <c r="E91" s="68"/>
      <c r="F91" s="68"/>
      <c r="G91" s="35"/>
      <c r="H91" s="35"/>
      <c r="I91" s="35"/>
      <c r="J91" s="35"/>
      <c r="K91" s="35"/>
      <c r="L91" s="35"/>
      <c r="M91" s="35"/>
      <c r="N91" s="35"/>
      <c r="O91" s="35"/>
    </row>
    <row r="92" spans="1:15" ht="13.5" customHeight="1" x14ac:dyDescent="0.35">
      <c r="A92" s="35"/>
      <c r="B92" s="35"/>
      <c r="C92" s="6">
        <f>SUM(C90:C91)</f>
        <v>0</v>
      </c>
      <c r="D92" s="68"/>
      <c r="E92" s="68"/>
      <c r="F92" s="68"/>
      <c r="G92" s="35"/>
      <c r="H92" s="35"/>
      <c r="I92" s="35"/>
      <c r="J92" s="35"/>
      <c r="K92" s="35"/>
      <c r="L92" s="35"/>
      <c r="M92" s="35"/>
      <c r="N92" s="35"/>
      <c r="O92" s="35"/>
    </row>
    <row r="93" spans="1:15" ht="13.5" customHeight="1" x14ac:dyDescent="0.35">
      <c r="A93" s="35"/>
      <c r="B93" s="44" t="s">
        <v>73</v>
      </c>
      <c r="C93" s="15">
        <f>+C92*4%</f>
        <v>0</v>
      </c>
      <c r="D93" s="68"/>
      <c r="E93" s="68"/>
      <c r="F93" s="68"/>
      <c r="G93" s="35"/>
      <c r="H93" s="35"/>
      <c r="I93" s="35"/>
      <c r="J93" s="35"/>
      <c r="K93" s="35"/>
      <c r="L93" s="35"/>
      <c r="M93" s="35"/>
      <c r="N93" s="35"/>
      <c r="O93" s="35"/>
    </row>
    <row r="94" spans="1:15" ht="13.5" customHeight="1" x14ac:dyDescent="0.35">
      <c r="A94" s="35"/>
      <c r="B94" s="35"/>
      <c r="C94" s="6">
        <f>SUM(C92:C93)</f>
        <v>0</v>
      </c>
      <c r="D94" s="68"/>
      <c r="E94" s="68"/>
      <c r="F94" s="68"/>
      <c r="G94" s="35"/>
      <c r="H94" s="35"/>
      <c r="I94" s="35"/>
      <c r="J94" s="35"/>
      <c r="K94" s="35"/>
      <c r="L94" s="35"/>
      <c r="M94" s="35"/>
      <c r="N94" s="35"/>
      <c r="O94" s="35"/>
    </row>
    <row r="95" spans="1:15" ht="13.5" customHeight="1" x14ac:dyDescent="0.35">
      <c r="A95" s="35"/>
      <c r="B95" s="44" t="s">
        <v>74</v>
      </c>
      <c r="C95" s="87">
        <v>0</v>
      </c>
      <c r="D95" s="68"/>
      <c r="E95" s="68"/>
      <c r="F95" s="68"/>
      <c r="G95" s="35"/>
      <c r="H95" s="35"/>
      <c r="I95" s="35"/>
      <c r="J95" s="35"/>
      <c r="K95" s="35"/>
      <c r="L95" s="35"/>
      <c r="M95" s="35"/>
      <c r="N95" s="35"/>
      <c r="O95" s="35"/>
    </row>
    <row r="96" spans="1:15" ht="13.5" customHeight="1" x14ac:dyDescent="0.35">
      <c r="A96" s="35"/>
      <c r="B96" s="44" t="s">
        <v>75</v>
      </c>
      <c r="C96" s="87">
        <v>0</v>
      </c>
      <c r="D96" s="68"/>
      <c r="E96" s="68"/>
      <c r="F96" s="68"/>
      <c r="G96" s="35"/>
      <c r="H96" s="35"/>
      <c r="I96" s="35"/>
      <c r="J96" s="35"/>
      <c r="K96" s="35"/>
      <c r="L96" s="35"/>
      <c r="M96" s="35"/>
      <c r="N96" s="35"/>
      <c r="O96" s="35"/>
    </row>
    <row r="97" spans="1:15" ht="13.5" customHeight="1" x14ac:dyDescent="0.35">
      <c r="A97" s="35"/>
      <c r="B97" s="44" t="s">
        <v>76</v>
      </c>
      <c r="C97" s="87">
        <v>0</v>
      </c>
      <c r="D97" s="68"/>
      <c r="E97" s="68"/>
      <c r="F97" s="68"/>
      <c r="G97" s="35"/>
      <c r="H97" s="35"/>
      <c r="I97" s="35"/>
      <c r="J97" s="35"/>
      <c r="K97" s="35"/>
      <c r="L97" s="35"/>
      <c r="M97" s="35"/>
      <c r="N97" s="35"/>
      <c r="O97" s="35"/>
    </row>
    <row r="98" spans="1:15" ht="14" customHeight="1" thickBot="1" x14ac:dyDescent="0.4">
      <c r="A98" s="35"/>
      <c r="B98" s="50" t="s">
        <v>77</v>
      </c>
      <c r="C98" s="21">
        <f>+ROUND(C94-C95-C96+C97,-1)</f>
        <v>0</v>
      </c>
      <c r="D98" s="68"/>
      <c r="E98" s="68"/>
      <c r="F98" s="68"/>
      <c r="G98" s="35"/>
      <c r="H98" s="35"/>
      <c r="I98" s="35"/>
      <c r="J98" s="35"/>
      <c r="K98" s="35"/>
      <c r="L98" s="35"/>
      <c r="M98" s="35"/>
      <c r="N98" s="35"/>
      <c r="O98" s="35"/>
    </row>
    <row r="99" spans="1:15" ht="15.5" thickTop="1" thickBot="1" x14ac:dyDescent="0.4">
      <c r="A99" s="35"/>
      <c r="B99" s="52"/>
      <c r="C99" s="94"/>
      <c r="D99" s="68"/>
      <c r="E99" s="68"/>
      <c r="F99" s="68"/>
      <c r="G99" s="35"/>
      <c r="H99" s="35"/>
      <c r="I99" s="35"/>
      <c r="J99" s="35"/>
      <c r="K99" s="35"/>
      <c r="L99" s="35"/>
      <c r="M99" s="35"/>
      <c r="N99" s="35"/>
      <c r="O99" s="35"/>
    </row>
    <row r="100" spans="1:15" ht="15.5" thickTop="1" thickBot="1" x14ac:dyDescent="0.4">
      <c r="A100" s="35"/>
      <c r="B100" s="50" t="s">
        <v>77</v>
      </c>
      <c r="C100" s="95" t="s">
        <v>78</v>
      </c>
      <c r="D100" s="68"/>
      <c r="E100" s="68"/>
      <c r="F100" s="68"/>
      <c r="G100" s="35"/>
      <c r="H100" s="35"/>
      <c r="I100" s="35"/>
      <c r="J100" s="35"/>
      <c r="K100" s="35"/>
      <c r="L100" s="35"/>
      <c r="M100" s="35"/>
      <c r="N100" s="35"/>
      <c r="O100" s="35"/>
    </row>
    <row r="101" spans="1:15" ht="14" customHeight="1" thickTop="1" x14ac:dyDescent="0.35">
      <c r="A101" s="35"/>
      <c r="B101" s="35"/>
      <c r="C101" s="68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5"/>
      <c r="O101" s="35"/>
    </row>
    <row r="102" spans="1:15" ht="13.5" customHeight="1" x14ac:dyDescent="0.35">
      <c r="A102" s="35"/>
      <c r="B102" s="50" t="s">
        <v>68</v>
      </c>
      <c r="C102" s="69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5"/>
      <c r="O102" s="35"/>
    </row>
    <row r="103" spans="1:15" ht="13.5" customHeight="1" x14ac:dyDescent="0.35">
      <c r="A103" s="35"/>
      <c r="B103" s="65"/>
      <c r="C103" s="69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5"/>
      <c r="O103" s="35"/>
    </row>
    <row r="104" spans="1:15" ht="13.5" customHeight="1" x14ac:dyDescent="0.35">
      <c r="A104" s="35"/>
      <c r="B104" s="44" t="s">
        <v>79</v>
      </c>
      <c r="C104" s="71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</row>
    <row r="105" spans="1:15" ht="13.5" customHeight="1" x14ac:dyDescent="0.35">
      <c r="A105" s="35"/>
      <c r="B105" s="44" t="s">
        <v>80</v>
      </c>
      <c r="C105" s="22">
        <f>+IF(C82=C78,300000,250000)</f>
        <v>300000</v>
      </c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5"/>
      <c r="O105" s="35"/>
    </row>
    <row r="106" spans="1:15" ht="14" customHeight="1" thickBot="1" x14ac:dyDescent="0.4">
      <c r="A106" s="35"/>
      <c r="B106" s="65"/>
      <c r="C106" s="23">
        <f>+C104+C105</f>
        <v>300000</v>
      </c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5"/>
      <c r="O106" s="35"/>
    </row>
    <row r="107" spans="1:15" ht="14" customHeight="1" thickTop="1" x14ac:dyDescent="0.35">
      <c r="A107" s="35"/>
      <c r="B107" s="65"/>
      <c r="C107" s="71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5"/>
      <c r="O107" s="35"/>
    </row>
    <row r="108" spans="1:15" ht="13.5" customHeight="1" x14ac:dyDescent="0.35">
      <c r="A108" s="35"/>
      <c r="B108" s="44" t="s">
        <v>81</v>
      </c>
      <c r="C108" s="24">
        <f>IF(C82=C78,IF(C106&gt;1500000,(C106-1500000)*30%+150000,IF(C106&gt;1200000,(C106-1200000)*20%+90000,IF(C106&gt;900000,(C106-900000)*15%+45000,IF(C106&gt;600000,(C106-600000)*10%+15000,IF(C106&gt;300000,(C106-300000)*5%,0))))),IF(C106&gt;1000000, (C106-1000000)*30%+112500, IF(C106&gt;500000, (C106-500000)*20%+12500, IF(C106&gt;250000, (C106-250000)*5%,0))))</f>
        <v>0</v>
      </c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5"/>
      <c r="O108" s="35"/>
    </row>
    <row r="109" spans="1:15" ht="13.5" customHeight="1" x14ac:dyDescent="0.35">
      <c r="A109" s="35"/>
      <c r="B109" s="35"/>
      <c r="C109" s="68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5"/>
      <c r="O109" s="35"/>
    </row>
    <row r="110" spans="1:15" ht="13.5" customHeight="1" x14ac:dyDescent="0.35">
      <c r="A110" s="35"/>
      <c r="B110" s="35"/>
      <c r="C110" s="68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5"/>
      <c r="O110" s="35"/>
    </row>
    <row r="111" spans="1:15" ht="13.5" customHeight="1" x14ac:dyDescent="0.35">
      <c r="A111" s="74"/>
      <c r="B111" s="75" t="s">
        <v>82</v>
      </c>
      <c r="C111" s="49"/>
      <c r="D111" s="74"/>
      <c r="E111" s="74"/>
      <c r="F111" s="74"/>
      <c r="G111" s="74"/>
      <c r="H111" s="49"/>
      <c r="I111" s="35"/>
      <c r="J111" s="35"/>
      <c r="K111" s="35"/>
      <c r="L111" s="35"/>
      <c r="M111" s="35"/>
      <c r="N111" s="35"/>
      <c r="O111" s="35"/>
    </row>
    <row r="112" spans="1:15" x14ac:dyDescent="0.35">
      <c r="A112" s="35"/>
      <c r="B112" s="52"/>
      <c r="C112" s="35"/>
      <c r="D112" s="52"/>
      <c r="E112" s="52"/>
      <c r="F112" s="52"/>
      <c r="G112" s="96" t="s">
        <v>83</v>
      </c>
      <c r="H112" s="35"/>
      <c r="I112" s="35"/>
      <c r="J112" s="35"/>
      <c r="K112" s="35"/>
      <c r="L112" s="35"/>
      <c r="M112" s="35"/>
      <c r="N112" s="35"/>
      <c r="O112" s="35"/>
    </row>
    <row r="113" spans="1:15" s="3" customFormat="1" ht="13.5" customHeight="1" x14ac:dyDescent="0.35">
      <c r="A113" s="35"/>
      <c r="B113" s="35"/>
      <c r="C113" s="35"/>
      <c r="D113" s="35"/>
      <c r="E113" s="35"/>
      <c r="F113" s="35"/>
      <c r="G113" s="35"/>
      <c r="H113" s="48"/>
      <c r="I113" s="35"/>
      <c r="J113" s="35"/>
      <c r="K113" s="35"/>
      <c r="L113" s="35"/>
      <c r="M113" s="35"/>
      <c r="N113" s="35"/>
      <c r="O113" s="35"/>
    </row>
    <row r="114" spans="1:15" ht="27.5" customHeight="1" x14ac:dyDescent="0.35">
      <c r="A114" s="35"/>
      <c r="B114" s="47" t="s">
        <v>84</v>
      </c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5"/>
      <c r="O114" s="35"/>
    </row>
    <row r="115" spans="1:15" x14ac:dyDescent="0.35">
      <c r="A115" s="35"/>
      <c r="B115" s="44" t="s">
        <v>85</v>
      </c>
      <c r="C115" s="35"/>
      <c r="D115" s="35"/>
      <c r="E115" s="35"/>
      <c r="F115" s="35"/>
      <c r="G115" s="86"/>
      <c r="H115" s="35"/>
      <c r="I115" s="35"/>
      <c r="J115" s="35"/>
      <c r="K115" s="35"/>
      <c r="L115" s="35"/>
      <c r="M115" s="35"/>
      <c r="N115" s="35"/>
      <c r="O115" s="35"/>
    </row>
    <row r="116" spans="1:15" x14ac:dyDescent="0.35">
      <c r="A116" s="35"/>
      <c r="B116" s="44" t="s">
        <v>86</v>
      </c>
      <c r="C116" s="35"/>
      <c r="D116" s="35"/>
      <c r="E116" s="35"/>
      <c r="F116" s="35"/>
      <c r="G116" s="86"/>
      <c r="H116" s="35"/>
      <c r="I116" s="35"/>
      <c r="J116" s="35"/>
      <c r="K116" s="35"/>
      <c r="L116" s="35"/>
      <c r="M116" s="35"/>
      <c r="N116" s="35"/>
      <c r="O116" s="35"/>
    </row>
    <row r="117" spans="1:15" ht="15" customHeight="1" thickBot="1" x14ac:dyDescent="0.4">
      <c r="A117" s="35"/>
      <c r="B117" s="50" t="s">
        <v>87</v>
      </c>
      <c r="C117" s="35"/>
      <c r="D117" s="74"/>
      <c r="E117" s="74"/>
      <c r="F117" s="74"/>
      <c r="G117" s="29">
        <f>+G115-G116</f>
        <v>0</v>
      </c>
      <c r="H117" s="35"/>
      <c r="I117" s="35"/>
      <c r="J117" s="35"/>
      <c r="K117" s="35"/>
      <c r="L117" s="35"/>
      <c r="M117" s="35"/>
      <c r="N117" s="35"/>
      <c r="O117" s="35"/>
    </row>
    <row r="118" spans="1:15" ht="15" customHeight="1" thickTop="1" x14ac:dyDescent="0.35">
      <c r="A118" s="35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5"/>
      <c r="O118" s="35"/>
    </row>
    <row r="119" spans="1:15" x14ac:dyDescent="0.35">
      <c r="A119" s="35"/>
      <c r="B119" s="47" t="s">
        <v>88</v>
      </c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5"/>
      <c r="O119" s="35"/>
    </row>
    <row r="120" spans="1:15" x14ac:dyDescent="0.35">
      <c r="A120" s="35"/>
      <c r="B120" s="44" t="s">
        <v>85</v>
      </c>
      <c r="C120" s="35"/>
      <c r="D120" s="35"/>
      <c r="E120" s="35"/>
      <c r="F120" s="35"/>
      <c r="G120" s="97"/>
      <c r="H120" s="35"/>
      <c r="I120" s="35"/>
      <c r="J120" s="35"/>
      <c r="K120" s="35"/>
      <c r="L120" s="35"/>
      <c r="M120" s="35"/>
      <c r="N120" s="35"/>
      <c r="O120" s="35"/>
    </row>
    <row r="121" spans="1:15" x14ac:dyDescent="0.35">
      <c r="A121" s="35"/>
      <c r="B121" s="44" t="s">
        <v>86</v>
      </c>
      <c r="C121" s="35"/>
      <c r="D121" s="35"/>
      <c r="E121" s="35"/>
      <c r="F121" s="35"/>
      <c r="G121" s="97"/>
      <c r="H121" s="35"/>
      <c r="I121" s="35"/>
      <c r="J121" s="35"/>
      <c r="K121" s="35"/>
      <c r="L121" s="35"/>
      <c r="M121" s="35"/>
      <c r="N121" s="35"/>
      <c r="O121" s="35"/>
    </row>
    <row r="122" spans="1:15" x14ac:dyDescent="0.35">
      <c r="A122" s="35"/>
      <c r="B122" s="44" t="s">
        <v>89</v>
      </c>
      <c r="C122" s="35"/>
      <c r="D122" s="35"/>
      <c r="E122" s="35"/>
      <c r="F122" s="35"/>
      <c r="G122" s="97"/>
      <c r="H122" s="35"/>
      <c r="I122" s="35"/>
      <c r="J122" s="35"/>
      <c r="K122" s="35"/>
      <c r="L122" s="35"/>
      <c r="M122" s="35"/>
      <c r="N122" s="35"/>
      <c r="O122" s="35"/>
    </row>
    <row r="123" spans="1:15" ht="15" customHeight="1" thickBot="1" x14ac:dyDescent="0.4">
      <c r="A123" s="35"/>
      <c r="B123" s="50" t="s">
        <v>90</v>
      </c>
      <c r="C123" s="35"/>
      <c r="D123" s="74"/>
      <c r="E123" s="74"/>
      <c r="F123" s="74"/>
      <c r="G123" s="29">
        <f>+G121-G122</f>
        <v>0</v>
      </c>
      <c r="H123" s="35"/>
      <c r="I123" s="35"/>
      <c r="J123" s="35"/>
      <c r="K123" s="35"/>
      <c r="L123" s="35"/>
      <c r="M123" s="35"/>
      <c r="N123" s="35"/>
      <c r="O123" s="35"/>
    </row>
    <row r="124" spans="1:15" ht="15" customHeight="1" thickTop="1" x14ac:dyDescent="0.35">
      <c r="A124" s="35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5"/>
      <c r="O124" s="35"/>
    </row>
    <row r="125" spans="1:15" x14ac:dyDescent="0.35">
      <c r="A125" s="35"/>
      <c r="B125" s="44" t="s">
        <v>91</v>
      </c>
      <c r="C125" s="35"/>
      <c r="D125" s="35"/>
      <c r="E125" s="35"/>
      <c r="F125" s="35"/>
      <c r="G125" s="30">
        <f>+G117+G123</f>
        <v>0</v>
      </c>
      <c r="H125" s="35"/>
      <c r="I125" s="35"/>
      <c r="J125" s="35"/>
      <c r="K125" s="35"/>
      <c r="L125" s="35"/>
      <c r="M125" s="35"/>
      <c r="N125" s="35"/>
      <c r="O125" s="35"/>
    </row>
    <row r="126" spans="1:15" x14ac:dyDescent="0.35">
      <c r="A126" s="35"/>
      <c r="B126" s="44" t="s">
        <v>92</v>
      </c>
      <c r="C126" s="35"/>
      <c r="D126" s="35"/>
      <c r="E126" s="35"/>
      <c r="F126" s="35"/>
      <c r="G126" s="6">
        <f>+IF(G125&gt;0,MIN(G125,125000),0)</f>
        <v>0</v>
      </c>
      <c r="H126" s="35"/>
      <c r="I126" s="51"/>
      <c r="J126" s="35"/>
      <c r="K126" s="35"/>
      <c r="L126" s="35"/>
      <c r="M126" s="35"/>
      <c r="N126" s="35"/>
      <c r="O126" s="35"/>
    </row>
    <row r="127" spans="1:15" ht="15" customHeight="1" thickBot="1" x14ac:dyDescent="0.4">
      <c r="A127" s="35"/>
      <c r="B127" s="79" t="s">
        <v>23</v>
      </c>
      <c r="C127" s="35"/>
      <c r="D127" s="74"/>
      <c r="E127" s="74"/>
      <c r="F127" s="74"/>
      <c r="G127" s="34">
        <f>+G125-G126</f>
        <v>0</v>
      </c>
      <c r="H127" s="35"/>
      <c r="I127" s="35"/>
      <c r="J127" s="35"/>
      <c r="K127" s="35"/>
      <c r="L127" s="35"/>
      <c r="M127" s="35"/>
      <c r="N127" s="35"/>
      <c r="O127" s="35"/>
    </row>
    <row r="128" spans="1:15" ht="15" customHeight="1" thickTop="1" x14ac:dyDescent="0.35">
      <c r="A128" s="35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5"/>
      <c r="O128" s="35"/>
    </row>
    <row r="129" spans="1:15" x14ac:dyDescent="0.35">
      <c r="A129" s="35"/>
      <c r="B129" s="50" t="s">
        <v>93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5"/>
      <c r="O129" s="35"/>
    </row>
    <row r="130" spans="1:15" x14ac:dyDescent="0.35">
      <c r="A130" s="35"/>
      <c r="B130" s="44" t="s">
        <v>85</v>
      </c>
      <c r="C130" s="35"/>
      <c r="D130" s="35"/>
      <c r="E130" s="35"/>
      <c r="F130" s="35"/>
      <c r="G130" s="97"/>
      <c r="H130" s="35"/>
      <c r="I130" s="51"/>
      <c r="J130" s="35"/>
      <c r="K130" s="35"/>
      <c r="L130" s="35"/>
      <c r="M130" s="35"/>
      <c r="N130" s="35"/>
      <c r="O130" s="35"/>
    </row>
    <row r="131" spans="1:15" x14ac:dyDescent="0.35">
      <c r="A131" s="35"/>
      <c r="B131" s="44" t="s">
        <v>86</v>
      </c>
      <c r="C131" s="35"/>
      <c r="D131" s="35"/>
      <c r="E131" s="35"/>
      <c r="F131" s="35"/>
      <c r="G131" s="97"/>
      <c r="H131" s="35"/>
      <c r="I131" s="35"/>
      <c r="J131" s="35"/>
      <c r="K131" s="35"/>
      <c r="L131" s="35"/>
      <c r="M131" s="35"/>
      <c r="N131" s="35"/>
      <c r="O131" s="35"/>
    </row>
    <row r="132" spans="1:15" ht="15" customHeight="1" thickBot="1" x14ac:dyDescent="0.4">
      <c r="A132" s="35"/>
      <c r="B132" s="79" t="s">
        <v>94</v>
      </c>
      <c r="C132" s="35"/>
      <c r="D132" s="74"/>
      <c r="E132" s="74"/>
      <c r="F132" s="74"/>
      <c r="G132" s="29">
        <f>+G130-G131</f>
        <v>0</v>
      </c>
      <c r="H132" s="35"/>
      <c r="I132" s="35"/>
      <c r="J132" s="35"/>
      <c r="K132" s="35"/>
      <c r="L132" s="35"/>
      <c r="M132" s="35"/>
      <c r="N132" s="35"/>
      <c r="O132" s="35"/>
    </row>
    <row r="133" spans="1:15" ht="15" customHeight="1" thickTop="1" x14ac:dyDescent="0.35">
      <c r="A133" s="35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5"/>
      <c r="O133" s="35"/>
    </row>
    <row r="134" spans="1:15" x14ac:dyDescent="0.35">
      <c r="A134" s="35"/>
      <c r="B134" s="50" t="s">
        <v>95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5"/>
      <c r="O134" s="35"/>
    </row>
    <row r="135" spans="1:15" x14ac:dyDescent="0.35">
      <c r="A135" s="35"/>
      <c r="B135" s="44" t="s">
        <v>96</v>
      </c>
      <c r="C135" s="35"/>
      <c r="D135" s="35"/>
      <c r="E135" s="35"/>
      <c r="F135" s="35"/>
      <c r="G135" s="97"/>
      <c r="H135" s="35"/>
      <c r="I135" s="35"/>
      <c r="J135" s="35"/>
      <c r="K135" s="35"/>
      <c r="L135" s="35"/>
      <c r="M135" s="35"/>
      <c r="N135" s="35"/>
      <c r="O135" s="35"/>
    </row>
    <row r="136" spans="1:15" x14ac:dyDescent="0.35">
      <c r="A136" s="35"/>
      <c r="B136" s="44" t="s">
        <v>97</v>
      </c>
      <c r="C136" s="35"/>
      <c r="D136" s="35"/>
      <c r="E136" s="35"/>
      <c r="F136" s="35"/>
      <c r="G136" s="97"/>
      <c r="H136" s="35"/>
      <c r="I136" s="35"/>
      <c r="J136" s="35"/>
      <c r="K136" s="35"/>
      <c r="L136" s="35"/>
      <c r="M136" s="35"/>
      <c r="N136" s="35"/>
      <c r="O136" s="35"/>
    </row>
    <row r="137" spans="1:15" x14ac:dyDescent="0.35">
      <c r="A137" s="35"/>
      <c r="B137" s="35"/>
      <c r="C137" s="35"/>
      <c r="D137" s="35"/>
      <c r="E137" s="35"/>
      <c r="F137" s="35"/>
      <c r="G137" s="6">
        <f>+G135-G136</f>
        <v>0</v>
      </c>
      <c r="H137" s="35"/>
      <c r="I137" s="35"/>
      <c r="J137" s="35"/>
      <c r="K137" s="35"/>
      <c r="L137" s="35"/>
      <c r="M137" s="35"/>
      <c r="N137" s="35"/>
      <c r="O137" s="35"/>
    </row>
    <row r="138" spans="1:15" x14ac:dyDescent="0.35">
      <c r="A138" s="35"/>
      <c r="B138" s="44" t="s">
        <v>89</v>
      </c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5"/>
      <c r="O138" s="35"/>
    </row>
    <row r="139" spans="1:15" ht="15" customHeight="1" thickBot="1" x14ac:dyDescent="0.4">
      <c r="A139" s="35"/>
      <c r="B139" s="79" t="s">
        <v>25</v>
      </c>
      <c r="C139" s="35"/>
      <c r="D139" s="74"/>
      <c r="E139" s="74"/>
      <c r="F139" s="74"/>
      <c r="G139" s="29">
        <f>+G137-G138</f>
        <v>0</v>
      </c>
      <c r="H139" s="35"/>
      <c r="I139" s="35"/>
      <c r="J139" s="51"/>
      <c r="K139" s="35"/>
      <c r="L139" s="35"/>
      <c r="M139" s="35"/>
      <c r="N139" s="35"/>
      <c r="O139" s="35"/>
    </row>
    <row r="140" spans="1:15" ht="15" customHeight="1" thickTop="1" x14ac:dyDescent="0.35">
      <c r="A140" s="35"/>
      <c r="B140" s="52"/>
      <c r="C140" s="35"/>
      <c r="D140" s="35"/>
      <c r="E140" s="35"/>
      <c r="F140" s="35"/>
      <c r="G140" s="6">
        <f>+G139*0.2</f>
        <v>0</v>
      </c>
      <c r="H140" s="35"/>
      <c r="I140" s="35"/>
      <c r="J140" s="35"/>
      <c r="K140" s="35"/>
      <c r="L140" s="35"/>
      <c r="M140" s="35"/>
      <c r="N140" s="35"/>
      <c r="O140" s="35"/>
    </row>
    <row r="141" spans="1:15" x14ac:dyDescent="0.35">
      <c r="A141" s="35"/>
      <c r="B141" s="50" t="s">
        <v>26</v>
      </c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5"/>
      <c r="O141" s="35"/>
    </row>
    <row r="142" spans="1:15" x14ac:dyDescent="0.35">
      <c r="A142" s="35"/>
      <c r="B142" s="44" t="s">
        <v>96</v>
      </c>
      <c r="C142" s="35"/>
      <c r="D142" s="35"/>
      <c r="E142" s="35"/>
      <c r="F142" s="35"/>
      <c r="G142" s="97"/>
      <c r="H142" s="35"/>
      <c r="I142" s="35"/>
      <c r="J142" s="35"/>
      <c r="K142" s="35"/>
      <c r="L142" s="35"/>
      <c r="M142" s="35"/>
      <c r="N142" s="35"/>
      <c r="O142" s="35"/>
    </row>
    <row r="143" spans="1:15" x14ac:dyDescent="0.35">
      <c r="A143" s="35"/>
      <c r="B143" s="44" t="s">
        <v>97</v>
      </c>
      <c r="C143" s="35"/>
      <c r="D143" s="35"/>
      <c r="E143" s="35"/>
      <c r="F143" s="35"/>
      <c r="G143" s="97"/>
      <c r="H143" s="35"/>
      <c r="I143" s="35"/>
      <c r="J143" s="35"/>
      <c r="K143" s="35"/>
      <c r="L143" s="35"/>
      <c r="M143" s="35"/>
      <c r="N143" s="35"/>
      <c r="O143" s="35"/>
    </row>
    <row r="144" spans="1:15" x14ac:dyDescent="0.35">
      <c r="A144" s="35"/>
      <c r="B144" s="35"/>
      <c r="C144" s="35"/>
      <c r="D144" s="35"/>
      <c r="E144" s="35"/>
      <c r="F144" s="35"/>
      <c r="G144" s="6">
        <f>+G142-G143</f>
        <v>0</v>
      </c>
      <c r="H144" s="35"/>
      <c r="I144" s="35"/>
      <c r="J144" s="35"/>
      <c r="K144" s="35"/>
      <c r="L144" s="35"/>
      <c r="M144" s="35"/>
      <c r="N144" s="35"/>
      <c r="O144" s="35"/>
    </row>
    <row r="145" spans="1:15" x14ac:dyDescent="0.35">
      <c r="A145" s="35"/>
      <c r="B145" s="44" t="s">
        <v>89</v>
      </c>
      <c r="C145" s="35"/>
      <c r="D145" s="35"/>
      <c r="E145" s="35"/>
      <c r="F145" s="35"/>
      <c r="G145" s="97"/>
      <c r="H145" s="35"/>
      <c r="I145" s="35"/>
      <c r="J145" s="35"/>
      <c r="K145" s="35"/>
      <c r="L145" s="35"/>
      <c r="M145" s="35"/>
      <c r="N145" s="35"/>
      <c r="O145" s="35"/>
    </row>
    <row r="146" spans="1:15" ht="15" customHeight="1" thickBot="1" x14ac:dyDescent="0.4">
      <c r="A146" s="35"/>
      <c r="B146" s="79" t="s">
        <v>98</v>
      </c>
      <c r="C146" s="35"/>
      <c r="D146" s="74"/>
      <c r="E146" s="74"/>
      <c r="F146" s="74"/>
      <c r="G146" s="29">
        <f>+G144-G145</f>
        <v>0</v>
      </c>
      <c r="H146" s="35"/>
      <c r="I146" s="35"/>
      <c r="J146" s="35"/>
      <c r="K146" s="35"/>
      <c r="L146" s="35"/>
      <c r="M146" s="35"/>
      <c r="N146" s="35"/>
      <c r="O146" s="35"/>
    </row>
    <row r="147" spans="1:15" ht="15" customHeight="1" thickTop="1" x14ac:dyDescent="0.35">
      <c r="A147" s="35"/>
      <c r="B147" s="52"/>
      <c r="C147" s="35"/>
      <c r="D147" s="35"/>
      <c r="E147" s="35"/>
      <c r="F147" s="35"/>
      <c r="G147" s="35"/>
      <c r="H147" s="35"/>
      <c r="I147" s="35"/>
      <c r="J147" s="35"/>
      <c r="K147" s="35"/>
      <c r="L147" s="35"/>
      <c r="M147" s="35"/>
      <c r="N147" s="35"/>
      <c r="O147" s="35"/>
    </row>
    <row r="148" spans="1:15" x14ac:dyDescent="0.35">
      <c r="A148" s="35"/>
      <c r="B148" s="50" t="s">
        <v>27</v>
      </c>
      <c r="C148" s="35"/>
      <c r="D148" s="35"/>
      <c r="E148" s="35"/>
      <c r="F148" s="35"/>
      <c r="G148" s="35"/>
      <c r="H148" s="35"/>
      <c r="I148" s="35"/>
      <c r="J148" s="35"/>
      <c r="K148" s="35"/>
      <c r="L148" s="35"/>
      <c r="M148" s="35"/>
      <c r="N148" s="35"/>
      <c r="O148" s="35"/>
    </row>
    <row r="149" spans="1:15" x14ac:dyDescent="0.35">
      <c r="A149" s="35"/>
      <c r="B149" s="44" t="s">
        <v>96</v>
      </c>
      <c r="C149" s="35"/>
      <c r="D149" s="35"/>
      <c r="E149" s="35"/>
      <c r="F149" s="35"/>
      <c r="G149" s="97"/>
      <c r="H149" s="35"/>
      <c r="I149" s="35"/>
      <c r="J149" s="35"/>
      <c r="K149" s="35"/>
      <c r="L149" s="35"/>
      <c r="M149" s="35"/>
      <c r="N149" s="35"/>
      <c r="O149" s="35"/>
    </row>
    <row r="150" spans="1:15" x14ac:dyDescent="0.35">
      <c r="A150" s="35"/>
      <c r="B150" s="44" t="s">
        <v>97</v>
      </c>
      <c r="C150" s="35"/>
      <c r="D150" s="35"/>
      <c r="E150" s="35"/>
      <c r="F150" s="35"/>
      <c r="G150" s="97"/>
      <c r="H150" s="35"/>
      <c r="I150" s="35"/>
      <c r="J150" s="35"/>
      <c r="K150" s="35"/>
      <c r="L150" s="35"/>
      <c r="M150" s="35"/>
      <c r="N150" s="35"/>
      <c r="O150" s="35"/>
    </row>
    <row r="151" spans="1:15" ht="15" customHeight="1" thickBot="1" x14ac:dyDescent="0.4">
      <c r="A151" s="35"/>
      <c r="B151" s="79" t="s">
        <v>99</v>
      </c>
      <c r="C151" s="35"/>
      <c r="D151" s="74"/>
      <c r="E151" s="74"/>
      <c r="F151" s="74"/>
      <c r="G151" s="29">
        <f>+G149-G150</f>
        <v>0</v>
      </c>
      <c r="H151" s="35"/>
      <c r="I151" s="35"/>
      <c r="J151" s="35"/>
      <c r="K151" s="35"/>
      <c r="L151" s="35"/>
      <c r="M151" s="35"/>
      <c r="N151" s="35"/>
      <c r="O151" s="35"/>
    </row>
    <row r="152" spans="1:15" ht="15" customHeight="1" thickTop="1" x14ac:dyDescent="0.35"/>
  </sheetData>
  <sheetProtection insertColumns="0" insertRows="0" deleteColumns="0" deleteRows="0" selectLockedCells="1" selectUnlockedCells="1"/>
  <mergeCells count="7">
    <mergeCell ref="K79:L79"/>
    <mergeCell ref="A4:H4"/>
    <mergeCell ref="A3:H3"/>
    <mergeCell ref="A2:H2"/>
    <mergeCell ref="A11:H11"/>
    <mergeCell ref="A9:B9"/>
    <mergeCell ref="A8:H8"/>
  </mergeCells>
  <conditionalFormatting sqref="C1 H1 H6:H55 C6:C59">
    <cfRule type="cellIs" dxfId="26" priority="4" stopIfTrue="1" operator="lessThan">
      <formula>0</formula>
    </cfRule>
  </conditionalFormatting>
  <conditionalFormatting sqref="C84:C111">
    <cfRule type="cellIs" dxfId="25" priority="1" stopIfTrue="1" operator="lessThan">
      <formula>0</formula>
    </cfRule>
  </conditionalFormatting>
  <conditionalFormatting sqref="G87">
    <cfRule type="cellIs" dxfId="24" priority="17" stopIfTrue="1" operator="lessThan">
      <formula>0</formula>
    </cfRule>
  </conditionalFormatting>
  <conditionalFormatting sqref="G112">
    <cfRule type="cellIs" dxfId="23" priority="16" stopIfTrue="1" operator="lessThan">
      <formula>0</formula>
    </cfRule>
  </conditionalFormatting>
  <conditionalFormatting sqref="G115:G117">
    <cfRule type="cellIs" dxfId="22" priority="8" stopIfTrue="1" operator="lessThan">
      <formula>0</formula>
    </cfRule>
  </conditionalFormatting>
  <conditionalFormatting sqref="G123">
    <cfRule type="cellIs" dxfId="21" priority="15" stopIfTrue="1" operator="lessThan">
      <formula>0</formula>
    </cfRule>
  </conditionalFormatting>
  <conditionalFormatting sqref="G126:G127">
    <cfRule type="cellIs" dxfId="20" priority="9" stopIfTrue="1" operator="lessThan">
      <formula>0</formula>
    </cfRule>
  </conditionalFormatting>
  <conditionalFormatting sqref="G132">
    <cfRule type="cellIs" dxfId="19" priority="14" stopIfTrue="1" operator="lessThan">
      <formula>0</formula>
    </cfRule>
  </conditionalFormatting>
  <conditionalFormatting sqref="G137">
    <cfRule type="cellIs" dxfId="18" priority="11" stopIfTrue="1" operator="lessThan">
      <formula>0</formula>
    </cfRule>
  </conditionalFormatting>
  <conditionalFormatting sqref="G139:G140">
    <cfRule type="cellIs" dxfId="17" priority="5" stopIfTrue="1" operator="lessThan">
      <formula>0</formula>
    </cfRule>
  </conditionalFormatting>
  <conditionalFormatting sqref="G144">
    <cfRule type="cellIs" dxfId="16" priority="10" stopIfTrue="1" operator="lessThan">
      <formula>0</formula>
    </cfRule>
  </conditionalFormatting>
  <conditionalFormatting sqref="G146">
    <cfRule type="cellIs" dxfId="15" priority="12" stopIfTrue="1" operator="lessThan">
      <formula>0</formula>
    </cfRule>
  </conditionalFormatting>
  <conditionalFormatting sqref="G151">
    <cfRule type="cellIs" dxfId="14" priority="13" stopIfTrue="1" operator="lessThan">
      <formula>0</formula>
    </cfRule>
  </conditionalFormatting>
  <conditionalFormatting sqref="H62:H65497 C69:C82">
    <cfRule type="cellIs" dxfId="13" priority="6" stopIfTrue="1" operator="lessThan">
      <formula>0</formula>
    </cfRule>
  </conditionalFormatting>
  <dataValidations count="1">
    <dataValidation type="whole" allowBlank="1" showInputMessage="1" showErrorMessage="1" errorTitle="Amount" error="Please enter a valid amount , not more than 99999999999999" sqref="H56:H59" xr:uid="{00000000-0002-0000-0200-000000000000}">
      <formula1>0</formula1>
      <formula2>99999999999999</formula2>
    </dataValidation>
  </dataValidations>
  <printOptions horizontalCentered="1"/>
  <pageMargins left="0.25" right="0.25" top="0.5" bottom="0.5" header="0.3" footer="0.3"/>
  <pageSetup paperSize="9" fitToHeight="0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L138"/>
  <sheetViews>
    <sheetView showGridLines="0" view="pageBreakPreview" zoomScaleNormal="100" zoomScaleSheetLayoutView="100" workbookViewId="0">
      <pane xSplit="1" ySplit="6" topLeftCell="B7" activePane="bottomRight" state="frozen"/>
      <selection pane="topRight"/>
      <selection pane="bottomLeft"/>
      <selection pane="bottomRight" activeCell="A5" sqref="A5:H5"/>
    </sheetView>
  </sheetViews>
  <sheetFormatPr defaultColWidth="9.1796875" defaultRowHeight="13.5" x14ac:dyDescent="0.3"/>
  <cols>
    <col min="1" max="1" width="4" style="1" customWidth="1"/>
    <col min="2" max="2" width="38" style="1" customWidth="1"/>
    <col min="3" max="3" width="19.81640625" style="2" bestFit="1" customWidth="1"/>
    <col min="4" max="6" width="1.81640625" style="1" customWidth="1"/>
    <col min="7" max="7" width="25.81640625" style="1" customWidth="1"/>
    <col min="8" max="8" width="14.81640625" style="2" customWidth="1"/>
    <col min="9" max="10" width="11.1796875" style="1" bestFit="1" customWidth="1"/>
    <col min="11" max="11" width="8.1796875" style="1" bestFit="1" customWidth="1"/>
    <col min="12" max="13" width="9.1796875" style="1" customWidth="1"/>
    <col min="14" max="16384" width="9.1796875" style="1"/>
  </cols>
  <sheetData>
    <row r="1" spans="1:12" ht="14.5" x14ac:dyDescent="0.35">
      <c r="A1" s="35"/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2.5" customHeight="1" x14ac:dyDescent="0.35">
      <c r="A2" s="106"/>
      <c r="B2" s="107"/>
      <c r="C2" s="107"/>
      <c r="D2" s="107"/>
      <c r="E2" s="107"/>
      <c r="F2" s="107"/>
      <c r="G2" s="107"/>
      <c r="H2" s="107"/>
      <c r="I2" s="35"/>
      <c r="J2" s="35"/>
      <c r="K2" s="35"/>
      <c r="L2" s="35"/>
    </row>
    <row r="3" spans="1:12" ht="14" customHeight="1" x14ac:dyDescent="0.35">
      <c r="A3" s="36" t="s">
        <v>109</v>
      </c>
      <c r="B3" s="37"/>
      <c r="C3" s="38"/>
      <c r="D3" s="39" t="s">
        <v>6</v>
      </c>
      <c r="E3" s="37"/>
      <c r="F3" s="35"/>
      <c r="G3" s="37"/>
      <c r="H3" s="40" t="s">
        <v>110</v>
      </c>
      <c r="I3" s="35"/>
      <c r="J3" s="35"/>
      <c r="K3" s="35"/>
      <c r="L3" s="35"/>
    </row>
    <row r="4" spans="1:12" ht="14.5" x14ac:dyDescent="0.35">
      <c r="A4" s="41"/>
      <c r="B4" s="35"/>
      <c r="C4" s="35"/>
      <c r="D4" s="35"/>
      <c r="E4" s="35"/>
      <c r="F4" s="35"/>
      <c r="G4" s="35"/>
      <c r="H4" s="42"/>
      <c r="I4" s="35"/>
      <c r="J4" s="35"/>
      <c r="K4" s="35"/>
      <c r="L4" s="35"/>
    </row>
    <row r="5" spans="1:12" ht="14" customHeight="1" x14ac:dyDescent="0.35">
      <c r="A5" s="109" t="s">
        <v>8</v>
      </c>
      <c r="B5" s="110"/>
      <c r="C5" s="110"/>
      <c r="D5" s="110"/>
      <c r="E5" s="110"/>
      <c r="F5" s="110"/>
      <c r="G5" s="110"/>
      <c r="H5" s="110"/>
      <c r="I5" s="35"/>
      <c r="J5" s="35"/>
      <c r="K5" s="35"/>
      <c r="L5" s="35"/>
    </row>
    <row r="6" spans="1:12" ht="14.5" x14ac:dyDescent="0.35">
      <c r="A6" s="35"/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ht="14.5" x14ac:dyDescent="0.35">
      <c r="A7" s="35"/>
      <c r="B7" s="43" t="s">
        <v>9</v>
      </c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14.5" x14ac:dyDescent="0.35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4.5" x14ac:dyDescent="0.35">
      <c r="A9" s="35"/>
      <c r="B9" s="44" t="s">
        <v>10</v>
      </c>
      <c r="C9" s="35"/>
      <c r="D9" s="35"/>
      <c r="E9" s="35"/>
      <c r="F9" s="35"/>
      <c r="G9" s="35"/>
      <c r="H9" s="35"/>
      <c r="I9" s="35"/>
      <c r="J9" s="35"/>
      <c r="K9" s="35"/>
      <c r="L9" s="35"/>
    </row>
    <row r="10" spans="1:12" ht="14.5" x14ac:dyDescent="0.35">
      <c r="A10" s="35"/>
      <c r="B10" s="44" t="s">
        <v>102</v>
      </c>
      <c r="C10" s="35"/>
      <c r="D10" s="35"/>
      <c r="E10" s="35"/>
      <c r="F10" s="35"/>
      <c r="G10" s="35"/>
      <c r="H10" s="35"/>
      <c r="I10" s="35"/>
      <c r="J10" s="35"/>
      <c r="K10" s="35"/>
      <c r="L10" s="35"/>
    </row>
    <row r="11" spans="1:12" ht="14.5" x14ac:dyDescent="0.35">
      <c r="A11" s="35"/>
      <c r="B11" s="44" t="s">
        <v>11</v>
      </c>
      <c r="C11" s="6">
        <f>IF(C9&gt;0, MIN(C9,75000),0)</f>
        <v>0</v>
      </c>
      <c r="D11" s="35"/>
      <c r="E11" s="35"/>
      <c r="F11" s="35"/>
      <c r="G11" s="35"/>
      <c r="H11" s="6">
        <f>C9-SUM(C10:C11)</f>
        <v>0</v>
      </c>
      <c r="I11" s="35"/>
      <c r="J11" s="35"/>
      <c r="K11" s="35"/>
      <c r="L11" s="35"/>
    </row>
    <row r="12" spans="1:12" ht="14.5" x14ac:dyDescent="0.35">
      <c r="A12" s="35"/>
      <c r="B12" s="35"/>
      <c r="C12" s="46"/>
      <c r="D12" s="35"/>
      <c r="E12" s="35"/>
      <c r="F12" s="35"/>
      <c r="G12" s="35"/>
      <c r="H12" s="46"/>
      <c r="I12" s="35"/>
      <c r="J12" s="35"/>
      <c r="K12" s="35"/>
      <c r="L12" s="35"/>
    </row>
    <row r="13" spans="1:12" ht="14.5" x14ac:dyDescent="0.35">
      <c r="A13" s="35"/>
      <c r="B13" s="43" t="s">
        <v>12</v>
      </c>
      <c r="C13" s="35"/>
      <c r="D13" s="35"/>
      <c r="E13" s="35"/>
      <c r="F13" s="35"/>
      <c r="G13" s="35"/>
      <c r="H13" s="35"/>
      <c r="I13" s="35"/>
      <c r="J13" s="35"/>
      <c r="K13" s="35"/>
      <c r="L13" s="35"/>
    </row>
    <row r="14" spans="1:12" ht="14.5" x14ac:dyDescent="0.35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</row>
    <row r="15" spans="1:12" ht="14.5" x14ac:dyDescent="0.35">
      <c r="A15" s="35"/>
      <c r="B15" s="44" t="s">
        <v>13</v>
      </c>
      <c r="C15" s="35"/>
      <c r="D15" s="35"/>
      <c r="E15" s="35"/>
      <c r="F15" s="35"/>
      <c r="G15" s="35"/>
      <c r="H15" s="35"/>
      <c r="I15" s="35"/>
      <c r="J15" s="35"/>
      <c r="K15" s="35"/>
      <c r="L15" s="35"/>
    </row>
    <row r="16" spans="1:12" ht="14.5" x14ac:dyDescent="0.35">
      <c r="A16" s="35"/>
      <c r="B16" s="44" t="s">
        <v>14</v>
      </c>
      <c r="C16" s="35"/>
      <c r="D16" s="35"/>
      <c r="E16" s="35"/>
      <c r="F16" s="35"/>
      <c r="G16" s="35"/>
      <c r="H16" s="35"/>
      <c r="I16" s="35"/>
      <c r="J16" s="35"/>
      <c r="K16" s="35"/>
      <c r="L16" s="35"/>
    </row>
    <row r="17" spans="1:12" ht="14.5" x14ac:dyDescent="0.35">
      <c r="A17" s="35"/>
      <c r="B17" s="35"/>
      <c r="C17" s="7">
        <f>+C15-C16</f>
        <v>0</v>
      </c>
      <c r="D17" s="35"/>
      <c r="E17" s="35"/>
      <c r="F17" s="35"/>
      <c r="G17" s="35"/>
      <c r="H17" s="35"/>
      <c r="I17" s="35"/>
      <c r="J17" s="35"/>
      <c r="K17" s="35"/>
      <c r="L17" s="35"/>
    </row>
    <row r="18" spans="1:12" ht="14.5" x14ac:dyDescent="0.35">
      <c r="A18" s="35"/>
      <c r="B18" s="44" t="s">
        <v>15</v>
      </c>
      <c r="C18" s="6">
        <f>+C17*30%</f>
        <v>0</v>
      </c>
      <c r="D18" s="35"/>
      <c r="E18" s="35"/>
      <c r="F18" s="35"/>
      <c r="G18" s="35"/>
      <c r="H18" s="35"/>
      <c r="I18" s="35"/>
      <c r="J18" s="35"/>
      <c r="K18" s="35"/>
      <c r="L18" s="35"/>
    </row>
    <row r="19" spans="1:12" ht="14.5" x14ac:dyDescent="0.35">
      <c r="A19" s="35"/>
      <c r="B19" s="44" t="s">
        <v>16</v>
      </c>
      <c r="C19" s="35"/>
      <c r="D19" s="35"/>
      <c r="E19" s="35"/>
      <c r="F19" s="35"/>
      <c r="G19" s="35"/>
      <c r="H19" s="35"/>
      <c r="I19" s="35"/>
      <c r="J19" s="35"/>
      <c r="K19" s="35"/>
      <c r="L19" s="35"/>
    </row>
    <row r="20" spans="1:12" ht="14.5" x14ac:dyDescent="0.35">
      <c r="A20" s="35"/>
      <c r="B20" s="35"/>
      <c r="C20" s="7">
        <f>+C17-SUM(C18:C19)</f>
        <v>0</v>
      </c>
      <c r="D20" s="35"/>
      <c r="E20" s="35"/>
      <c r="F20" s="35"/>
      <c r="G20" s="35"/>
      <c r="H20" s="7">
        <f>C20</f>
        <v>0</v>
      </c>
      <c r="I20" s="35"/>
      <c r="J20" s="35"/>
      <c r="K20" s="35"/>
      <c r="L20" s="35"/>
    </row>
    <row r="21" spans="1:12" ht="14.5" x14ac:dyDescent="0.35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</row>
    <row r="22" spans="1:12" ht="14" customHeight="1" x14ac:dyDescent="0.35">
      <c r="A22" s="35"/>
      <c r="B22" s="43" t="s">
        <v>21</v>
      </c>
      <c r="C22" s="35"/>
      <c r="D22" s="35"/>
      <c r="E22" s="35"/>
      <c r="F22" s="35"/>
      <c r="G22" s="35"/>
      <c r="H22" s="35"/>
      <c r="I22" s="35"/>
      <c r="J22" s="35"/>
      <c r="K22" s="35"/>
      <c r="L22" s="35"/>
    </row>
    <row r="23" spans="1:12" ht="14.5" x14ac:dyDescent="0.35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</row>
    <row r="24" spans="1:12" ht="14.5" x14ac:dyDescent="0.35">
      <c r="A24" s="35"/>
      <c r="B24" s="50" t="s">
        <v>22</v>
      </c>
      <c r="C24" s="35"/>
      <c r="D24" s="35"/>
      <c r="E24" s="35"/>
      <c r="F24" s="35"/>
      <c r="G24" s="35"/>
      <c r="H24" s="35"/>
      <c r="I24" s="35"/>
      <c r="J24" s="35"/>
      <c r="K24" s="35"/>
      <c r="L24" s="35"/>
    </row>
    <row r="25" spans="1:12" ht="14.5" x14ac:dyDescent="0.35">
      <c r="A25" s="35"/>
      <c r="B25" s="44" t="s">
        <v>23</v>
      </c>
      <c r="C25" s="25">
        <f>+C111+G111</f>
        <v>0</v>
      </c>
      <c r="D25" s="35"/>
      <c r="E25" s="35"/>
      <c r="F25" s="35"/>
      <c r="G25" s="51"/>
      <c r="H25" s="35"/>
      <c r="I25" s="35"/>
      <c r="J25" s="35"/>
      <c r="K25" s="35"/>
      <c r="L25" s="35"/>
    </row>
    <row r="26" spans="1:12" ht="14.5" x14ac:dyDescent="0.35">
      <c r="A26" s="35"/>
      <c r="B26" s="35"/>
      <c r="C26" s="48"/>
      <c r="D26" s="35"/>
      <c r="E26" s="35"/>
      <c r="F26" s="35"/>
      <c r="G26" s="51"/>
      <c r="H26" s="35"/>
      <c r="I26" s="35"/>
      <c r="J26" s="35"/>
      <c r="K26" s="35"/>
      <c r="L26" s="35"/>
    </row>
    <row r="27" spans="1:12" ht="14.5" x14ac:dyDescent="0.35">
      <c r="A27" s="35"/>
      <c r="B27" s="44" t="s">
        <v>24</v>
      </c>
      <c r="C27" s="25">
        <f>+C118+G118</f>
        <v>0</v>
      </c>
      <c r="D27" s="35"/>
      <c r="E27" s="35"/>
      <c r="F27" s="35"/>
      <c r="G27" s="35"/>
      <c r="H27" s="35"/>
      <c r="I27" s="35"/>
      <c r="J27" s="35"/>
      <c r="K27" s="35"/>
      <c r="L27" s="35"/>
    </row>
    <row r="28" spans="1:12" ht="14.5" x14ac:dyDescent="0.35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</row>
    <row r="29" spans="1:12" ht="14.5" x14ac:dyDescent="0.35">
      <c r="A29" s="35"/>
      <c r="B29" s="44" t="s">
        <v>25</v>
      </c>
      <c r="C29" s="25">
        <f>+C125+G125</f>
        <v>0</v>
      </c>
      <c r="D29" s="35"/>
      <c r="E29" s="35"/>
      <c r="F29" s="35"/>
      <c r="G29" s="35"/>
      <c r="H29" s="35"/>
      <c r="I29" s="35"/>
      <c r="J29" s="35"/>
      <c r="K29" s="35"/>
      <c r="L29" s="35"/>
    </row>
    <row r="30" spans="1:12" ht="14.5" x14ac:dyDescent="0.35">
      <c r="A30" s="35"/>
      <c r="B30" s="35"/>
      <c r="C30" s="48"/>
      <c r="D30" s="35"/>
      <c r="E30" s="35"/>
      <c r="F30" s="35"/>
      <c r="G30" s="35"/>
      <c r="H30" s="35"/>
      <c r="I30" s="35"/>
      <c r="J30" s="35"/>
      <c r="K30" s="35"/>
      <c r="L30" s="35"/>
    </row>
    <row r="31" spans="1:12" ht="14.5" x14ac:dyDescent="0.35">
      <c r="A31" s="35"/>
      <c r="B31" s="44" t="s">
        <v>26</v>
      </c>
      <c r="C31" s="25">
        <f>+C132+G132</f>
        <v>0</v>
      </c>
      <c r="D31" s="35"/>
      <c r="E31" s="35"/>
      <c r="F31" s="35"/>
      <c r="G31" s="35"/>
      <c r="H31" s="35"/>
      <c r="I31" s="35"/>
      <c r="J31" s="35"/>
      <c r="K31" s="35"/>
      <c r="L31" s="35"/>
    </row>
    <row r="32" spans="1:12" ht="14.5" x14ac:dyDescent="0.35">
      <c r="A32" s="35"/>
      <c r="B32" s="35"/>
      <c r="C32" s="48"/>
      <c r="D32" s="35"/>
      <c r="E32" s="35"/>
      <c r="F32" s="35"/>
      <c r="G32" s="35"/>
      <c r="H32" s="35"/>
      <c r="I32" s="35"/>
      <c r="J32" s="35"/>
      <c r="K32" s="35"/>
      <c r="L32" s="35"/>
    </row>
    <row r="33" spans="1:12" ht="14.5" x14ac:dyDescent="0.35">
      <c r="A33" s="35"/>
      <c r="B33" s="44" t="s">
        <v>27</v>
      </c>
      <c r="C33" s="25">
        <f>+C137+G137</f>
        <v>0</v>
      </c>
      <c r="D33" s="35"/>
      <c r="E33" s="35"/>
      <c r="F33" s="35"/>
      <c r="G33" s="35"/>
      <c r="H33" s="7">
        <f>+SUM(C33,C31,C29,C27,C25)</f>
        <v>0</v>
      </c>
      <c r="I33" s="35"/>
      <c r="J33" s="35"/>
      <c r="K33" s="35"/>
      <c r="L33" s="35"/>
    </row>
    <row r="34" spans="1:12" ht="14.5" x14ac:dyDescent="0.35">
      <c r="A34" s="35"/>
      <c r="B34" s="52"/>
      <c r="C34" s="48"/>
      <c r="D34" s="35"/>
      <c r="E34" s="35"/>
      <c r="F34" s="35"/>
      <c r="G34" s="35"/>
      <c r="H34" s="35"/>
      <c r="I34" s="35"/>
      <c r="J34" s="35"/>
      <c r="K34" s="35"/>
      <c r="L34" s="35"/>
    </row>
    <row r="35" spans="1:12" ht="14.5" x14ac:dyDescent="0.35">
      <c r="A35" s="35"/>
      <c r="B35" s="52"/>
      <c r="C35" s="48"/>
      <c r="D35" s="35"/>
      <c r="E35" s="35"/>
      <c r="F35" s="35"/>
      <c r="G35" s="35"/>
      <c r="H35" s="35"/>
      <c r="I35" s="35"/>
      <c r="J35" s="35"/>
      <c r="K35" s="35"/>
      <c r="L35" s="35"/>
    </row>
    <row r="36" spans="1:12" ht="14.5" x14ac:dyDescent="0.35">
      <c r="A36" s="35"/>
      <c r="B36" s="52"/>
      <c r="C36" s="48"/>
      <c r="D36" s="35"/>
      <c r="E36" s="35"/>
      <c r="F36" s="35"/>
      <c r="G36" s="35"/>
      <c r="H36" s="35"/>
      <c r="I36" s="35"/>
      <c r="J36" s="35"/>
      <c r="K36" s="35"/>
      <c r="L36" s="35"/>
    </row>
    <row r="37" spans="1:12" ht="14" customHeight="1" x14ac:dyDescent="0.35">
      <c r="A37" s="35"/>
      <c r="B37" s="43" t="s">
        <v>28</v>
      </c>
      <c r="C37" s="35"/>
      <c r="D37" s="35"/>
      <c r="E37" s="35"/>
      <c r="F37" s="35"/>
      <c r="G37" s="35"/>
      <c r="H37" s="35"/>
      <c r="I37" s="35"/>
      <c r="J37" s="35"/>
      <c r="K37" s="35"/>
      <c r="L37" s="35"/>
    </row>
    <row r="38" spans="1:12" ht="14" customHeight="1" x14ac:dyDescent="0.35">
      <c r="A38" s="35"/>
      <c r="B38" s="54"/>
      <c r="C38" s="35"/>
      <c r="D38" s="35"/>
      <c r="E38" s="35"/>
      <c r="F38" s="35"/>
      <c r="G38" s="35"/>
      <c r="H38" s="35"/>
      <c r="I38" s="35"/>
      <c r="J38" s="35"/>
      <c r="K38" s="35"/>
      <c r="L38" s="35"/>
    </row>
    <row r="39" spans="1:12" ht="14.5" x14ac:dyDescent="0.35">
      <c r="A39" s="35"/>
      <c r="B39" s="44" t="s">
        <v>29</v>
      </c>
      <c r="C39" s="45">
        <v>0</v>
      </c>
      <c r="D39" s="35"/>
      <c r="E39" s="35"/>
      <c r="F39" s="35"/>
      <c r="G39" s="35"/>
      <c r="H39" s="35"/>
      <c r="I39" s="35"/>
      <c r="J39" s="35"/>
      <c r="K39" s="35"/>
      <c r="L39" s="35"/>
    </row>
    <row r="40" spans="1:12" ht="14.5" x14ac:dyDescent="0.35">
      <c r="A40" s="35"/>
      <c r="B40" s="44" t="s">
        <v>30</v>
      </c>
      <c r="C40" s="45">
        <v>0</v>
      </c>
      <c r="D40" s="35"/>
      <c r="E40" s="35"/>
      <c r="F40" s="35"/>
      <c r="G40" s="35"/>
      <c r="H40" s="35"/>
      <c r="I40" s="35"/>
      <c r="J40" s="35"/>
      <c r="K40" s="35"/>
      <c r="L40" s="35"/>
    </row>
    <row r="41" spans="1:12" ht="14.5" x14ac:dyDescent="0.35">
      <c r="A41" s="35"/>
      <c r="B41" s="44" t="s">
        <v>31</v>
      </c>
      <c r="C41" s="45">
        <v>0</v>
      </c>
      <c r="D41" s="35"/>
      <c r="E41" s="35"/>
      <c r="F41" s="35"/>
      <c r="G41" s="35"/>
      <c r="H41" s="35"/>
      <c r="I41" s="35"/>
      <c r="J41" s="35"/>
      <c r="K41" s="35"/>
      <c r="L41" s="35"/>
    </row>
    <row r="42" spans="1:12" ht="14.5" x14ac:dyDescent="0.35">
      <c r="A42" s="35"/>
      <c r="B42" s="35"/>
      <c r="C42" s="26">
        <f>+C40-C41</f>
        <v>0</v>
      </c>
      <c r="D42" s="35"/>
      <c r="E42" s="35"/>
      <c r="F42" s="35"/>
      <c r="G42" s="35"/>
      <c r="H42" s="35"/>
      <c r="I42" s="35"/>
      <c r="J42" s="35"/>
      <c r="K42" s="35"/>
      <c r="L42" s="35"/>
    </row>
    <row r="43" spans="1:12" ht="14.5" x14ac:dyDescent="0.35">
      <c r="A43" s="35"/>
      <c r="B43" s="44" t="s">
        <v>32</v>
      </c>
      <c r="C43" s="45">
        <v>0</v>
      </c>
      <c r="D43" s="35"/>
      <c r="E43" s="35"/>
      <c r="F43" s="35"/>
      <c r="G43" s="35"/>
      <c r="H43" s="35"/>
      <c r="I43" s="35"/>
      <c r="J43" s="35"/>
      <c r="K43" s="35"/>
      <c r="L43" s="35"/>
    </row>
    <row r="44" spans="1:12" ht="14.5" x14ac:dyDescent="0.35">
      <c r="A44" s="35"/>
      <c r="B44" s="44" t="s">
        <v>33</v>
      </c>
      <c r="C44" s="45">
        <v>0</v>
      </c>
      <c r="D44" s="35"/>
      <c r="E44" s="35"/>
      <c r="F44" s="35"/>
      <c r="G44" s="35"/>
      <c r="H44" s="55"/>
      <c r="I44" s="35"/>
      <c r="J44" s="35"/>
      <c r="K44" s="35"/>
      <c r="L44" s="35"/>
    </row>
    <row r="45" spans="1:12" ht="14.5" x14ac:dyDescent="0.35">
      <c r="A45" s="35"/>
      <c r="B45" s="44" t="s">
        <v>36</v>
      </c>
      <c r="C45" s="45">
        <v>0</v>
      </c>
      <c r="D45" s="35"/>
      <c r="E45" s="35"/>
      <c r="F45" s="35"/>
      <c r="G45" s="35"/>
      <c r="H45" s="55"/>
      <c r="I45" s="35"/>
      <c r="J45" s="35"/>
      <c r="K45" s="35"/>
      <c r="L45" s="35"/>
    </row>
    <row r="46" spans="1:12" ht="14.5" x14ac:dyDescent="0.35">
      <c r="A46" s="35"/>
      <c r="B46" s="44" t="s">
        <v>38</v>
      </c>
      <c r="C46" s="56">
        <v>0</v>
      </c>
      <c r="D46" s="35"/>
      <c r="E46" s="35"/>
      <c r="F46" s="35"/>
      <c r="G46" s="51"/>
      <c r="H46" s="11">
        <f>+SUM(C42:C46)+C39</f>
        <v>0</v>
      </c>
      <c r="I46" s="35"/>
      <c r="J46" s="35"/>
      <c r="K46" s="35"/>
      <c r="L46" s="35"/>
    </row>
    <row r="47" spans="1:12" ht="14.5" x14ac:dyDescent="0.35">
      <c r="A47" s="35"/>
      <c r="B47" s="52"/>
      <c r="C47" s="35"/>
      <c r="D47" s="35"/>
      <c r="E47" s="35"/>
      <c r="F47" s="35"/>
      <c r="G47" s="51"/>
      <c r="H47" s="55"/>
      <c r="I47" s="35"/>
      <c r="J47" s="35"/>
      <c r="K47" s="35"/>
      <c r="L47" s="35"/>
    </row>
    <row r="48" spans="1:12" ht="14.5" x14ac:dyDescent="0.35">
      <c r="A48" s="35"/>
      <c r="B48" s="35"/>
      <c r="C48" s="57"/>
      <c r="D48" s="35"/>
      <c r="E48" s="35"/>
      <c r="F48" s="35"/>
      <c r="G48" s="35"/>
      <c r="H48" s="55"/>
      <c r="I48" s="35"/>
      <c r="J48" s="35"/>
      <c r="K48" s="35"/>
      <c r="L48" s="35"/>
    </row>
    <row r="49" spans="1:12" ht="14.5" x14ac:dyDescent="0.35">
      <c r="A49" s="35"/>
      <c r="B49" s="35"/>
      <c r="C49" s="57"/>
      <c r="D49" s="35"/>
      <c r="E49" s="35"/>
      <c r="F49" s="35"/>
      <c r="G49" s="35"/>
      <c r="H49" s="55"/>
      <c r="I49" s="35"/>
      <c r="J49" s="35"/>
      <c r="K49" s="35"/>
      <c r="L49" s="35"/>
    </row>
    <row r="50" spans="1:12" ht="14.5" x14ac:dyDescent="0.35">
      <c r="A50" s="35"/>
      <c r="B50" s="35"/>
      <c r="C50" s="35"/>
      <c r="D50" s="35"/>
      <c r="E50" s="35"/>
      <c r="F50" s="35"/>
      <c r="G50" s="58" t="s">
        <v>47</v>
      </c>
      <c r="H50" s="12">
        <f>+SUM(H46,H33,H20,H11)</f>
        <v>0</v>
      </c>
      <c r="I50" s="35"/>
      <c r="J50" s="35"/>
      <c r="K50" s="35"/>
      <c r="L50" s="35"/>
    </row>
    <row r="51" spans="1:12" ht="14.5" x14ac:dyDescent="0.35">
      <c r="A51" s="35"/>
      <c r="B51" s="35"/>
      <c r="C51" s="35"/>
      <c r="D51" s="35"/>
      <c r="E51" s="35"/>
      <c r="F51" s="35"/>
      <c r="G51" s="35"/>
      <c r="H51" s="59"/>
      <c r="I51" s="35"/>
      <c r="J51" s="35"/>
      <c r="K51" s="35"/>
      <c r="L51" s="35"/>
    </row>
    <row r="52" spans="1:12" ht="14.5" x14ac:dyDescent="0.35">
      <c r="A52" s="35"/>
      <c r="B52" s="50" t="s">
        <v>50</v>
      </c>
      <c r="C52" s="35"/>
      <c r="D52" s="35"/>
      <c r="E52" s="35"/>
      <c r="F52" s="35"/>
      <c r="G52" s="35"/>
      <c r="H52" s="59"/>
      <c r="I52" s="35"/>
      <c r="J52" s="35"/>
      <c r="K52" s="35"/>
      <c r="L52" s="35"/>
    </row>
    <row r="53" spans="1:12" ht="14.5" x14ac:dyDescent="0.35">
      <c r="A53" s="35"/>
      <c r="B53" s="50" t="s">
        <v>51</v>
      </c>
      <c r="C53" s="35"/>
      <c r="D53" s="35"/>
      <c r="E53" s="35"/>
      <c r="F53" s="35"/>
      <c r="G53" s="35"/>
      <c r="H53" s="59"/>
      <c r="I53" s="35"/>
      <c r="J53" s="35"/>
      <c r="K53" s="35"/>
      <c r="L53" s="35"/>
    </row>
    <row r="54" spans="1:12" ht="14.5" x14ac:dyDescent="0.35">
      <c r="A54" s="35"/>
      <c r="B54" s="44" t="s">
        <v>52</v>
      </c>
      <c r="C54" s="45">
        <v>0</v>
      </c>
      <c r="D54" s="35"/>
      <c r="E54" s="35"/>
      <c r="F54" s="35"/>
      <c r="G54" s="35"/>
      <c r="H54" s="13">
        <f>+C54</f>
        <v>0</v>
      </c>
      <c r="I54" s="35"/>
      <c r="J54" s="35"/>
      <c r="K54" s="35"/>
      <c r="L54" s="35"/>
    </row>
    <row r="55" spans="1:12" ht="14.5" x14ac:dyDescent="0.35">
      <c r="A55" s="35"/>
      <c r="B55" s="35"/>
      <c r="C55" s="35"/>
      <c r="D55" s="35"/>
      <c r="E55" s="35"/>
      <c r="F55" s="35"/>
      <c r="G55" s="35"/>
      <c r="H55" s="59"/>
      <c r="I55" s="35"/>
      <c r="J55" s="35"/>
      <c r="K55" s="35"/>
      <c r="L55" s="35"/>
    </row>
    <row r="56" spans="1:12" ht="14.5" x14ac:dyDescent="0.35">
      <c r="A56" s="35"/>
      <c r="B56" s="35"/>
      <c r="C56" s="55"/>
      <c r="D56" s="35"/>
      <c r="E56" s="35"/>
      <c r="F56" s="35"/>
      <c r="G56" s="35"/>
      <c r="H56" s="35"/>
      <c r="I56" s="35"/>
      <c r="J56" s="35"/>
      <c r="K56" s="35"/>
      <c r="L56" s="35"/>
    </row>
    <row r="57" spans="1:12" ht="14.5" x14ac:dyDescent="0.35">
      <c r="A57" s="35"/>
      <c r="B57" s="35"/>
      <c r="C57" s="35"/>
      <c r="D57" s="60"/>
      <c r="E57" s="60"/>
      <c r="F57" s="60"/>
      <c r="G57" s="58" t="s">
        <v>53</v>
      </c>
      <c r="H57" s="7">
        <f>+H50-H54</f>
        <v>0</v>
      </c>
      <c r="I57" s="35"/>
      <c r="J57" s="35"/>
      <c r="K57" s="35"/>
      <c r="L57" s="35"/>
    </row>
    <row r="58" spans="1:12" ht="14.5" x14ac:dyDescent="0.35">
      <c r="A58" s="35"/>
      <c r="B58" s="35"/>
      <c r="C58" s="59"/>
      <c r="D58" s="60"/>
      <c r="E58" s="60"/>
      <c r="F58" s="60"/>
      <c r="G58" s="35"/>
      <c r="H58" s="63" t="s">
        <v>54</v>
      </c>
      <c r="I58" s="35"/>
      <c r="J58" s="35"/>
      <c r="K58" s="35"/>
      <c r="L58" s="35"/>
    </row>
    <row r="59" spans="1:12" ht="14.5" x14ac:dyDescent="0.35">
      <c r="A59" s="35"/>
      <c r="B59" s="35"/>
      <c r="C59" s="35"/>
      <c r="D59" s="60"/>
      <c r="E59" s="60"/>
      <c r="F59" s="60"/>
      <c r="G59" s="62" t="s">
        <v>55</v>
      </c>
      <c r="H59" s="15">
        <f>ROUND(H57,-1)</f>
        <v>0</v>
      </c>
      <c r="I59" s="35"/>
      <c r="J59" s="35"/>
      <c r="K59" s="35"/>
      <c r="L59" s="35"/>
    </row>
    <row r="60" spans="1:12" ht="14.5" x14ac:dyDescent="0.35">
      <c r="A60" s="35"/>
      <c r="B60" s="35"/>
      <c r="C60" s="35"/>
      <c r="D60" s="60"/>
      <c r="E60" s="60"/>
      <c r="F60" s="60"/>
      <c r="G60" s="60"/>
      <c r="H60" s="35"/>
      <c r="I60" s="35"/>
      <c r="J60" s="35"/>
      <c r="K60" s="35"/>
      <c r="L60" s="35"/>
    </row>
    <row r="61" spans="1:12" ht="14.5" x14ac:dyDescent="0.35">
      <c r="A61" s="35"/>
      <c r="B61" s="50" t="s">
        <v>56</v>
      </c>
      <c r="C61" s="64"/>
      <c r="D61" s="60"/>
      <c r="E61" s="60"/>
      <c r="F61" s="60"/>
      <c r="G61" s="60"/>
      <c r="H61" s="35"/>
      <c r="I61" s="35"/>
      <c r="J61" s="35"/>
      <c r="K61" s="35"/>
      <c r="L61" s="35"/>
    </row>
    <row r="62" spans="1:12" ht="14.5" x14ac:dyDescent="0.35">
      <c r="A62" s="35"/>
      <c r="B62" s="44" t="s">
        <v>57</v>
      </c>
      <c r="C62" s="16">
        <f>+C63+H33-C39</f>
        <v>0</v>
      </c>
      <c r="D62" s="60"/>
      <c r="E62" s="60"/>
      <c r="F62" s="60"/>
      <c r="G62" s="60"/>
      <c r="H62" s="35"/>
      <c r="I62" s="35"/>
      <c r="J62" s="35"/>
      <c r="K62" s="35"/>
      <c r="L62" s="35"/>
    </row>
    <row r="63" spans="1:12" ht="14.5" x14ac:dyDescent="0.35">
      <c r="A63" s="35"/>
      <c r="B63" s="44" t="s">
        <v>58</v>
      </c>
      <c r="C63" s="16">
        <f>+H50-H33</f>
        <v>0</v>
      </c>
      <c r="D63" s="60"/>
      <c r="E63" s="60"/>
      <c r="F63" s="60"/>
      <c r="G63" s="60"/>
      <c r="H63" s="35"/>
      <c r="I63" s="35"/>
      <c r="J63" s="35"/>
      <c r="K63" s="35"/>
      <c r="L63" s="35"/>
    </row>
    <row r="64" spans="1:12" ht="14.5" x14ac:dyDescent="0.35">
      <c r="A64" s="35"/>
      <c r="B64" s="44" t="s">
        <v>59</v>
      </c>
      <c r="C64" s="27">
        <f>IF(AND(SUM(C63,H33)&gt;700000,SUM(H33,C63)&lt;=722222),SUM(H33,C63)-700000,IF(C63&gt;1500000,(C63-1500000)*30%+140000,IF(C63&gt;1200000,(C63-1200000)*20%+80000,IF(C63&gt;1000000,(C63-1000000)*15%+50000,IF(C63&gt;700000,(C63-700000)*10%+20000,IF(C63&gt;300000,(C63-300000)*5%,0))))))</f>
        <v>0</v>
      </c>
      <c r="D64" s="60"/>
      <c r="E64" s="60"/>
      <c r="F64" s="60"/>
      <c r="G64" s="60"/>
      <c r="H64" s="35"/>
      <c r="I64" s="35"/>
      <c r="J64" s="35"/>
      <c r="K64" s="35"/>
      <c r="L64" s="35"/>
    </row>
    <row r="65" spans="1:12" ht="14.5" x14ac:dyDescent="0.35">
      <c r="A65" s="35"/>
      <c r="B65" s="65"/>
      <c r="C65" s="64"/>
      <c r="D65" s="60"/>
      <c r="E65" s="60"/>
      <c r="F65" s="60"/>
      <c r="G65" s="60"/>
      <c r="H65" s="35"/>
      <c r="I65" s="35"/>
      <c r="J65" s="35"/>
      <c r="K65" s="35"/>
      <c r="L65" s="35"/>
    </row>
    <row r="66" spans="1:12" ht="14.5" x14ac:dyDescent="0.35">
      <c r="A66" s="35"/>
      <c r="B66" s="44" t="s">
        <v>60</v>
      </c>
      <c r="C66" s="16">
        <f>+C64</f>
        <v>0</v>
      </c>
      <c r="D66" s="60"/>
      <c r="E66" s="60"/>
      <c r="F66" s="60"/>
      <c r="G66" s="60"/>
      <c r="H66" s="35"/>
      <c r="I66" s="35"/>
      <c r="J66" s="35"/>
      <c r="K66" s="35"/>
      <c r="L66" s="35"/>
    </row>
    <row r="67" spans="1:12" ht="14.5" x14ac:dyDescent="0.35">
      <c r="A67" s="35"/>
      <c r="B67" s="65"/>
      <c r="C67" s="64"/>
      <c r="D67" s="60"/>
      <c r="E67" s="60"/>
      <c r="F67" s="60"/>
      <c r="G67" s="60"/>
      <c r="H67" s="72" t="s">
        <v>61</v>
      </c>
      <c r="I67" s="35"/>
      <c r="J67" s="35"/>
      <c r="K67" s="108"/>
      <c r="L67" s="100"/>
    </row>
    <row r="68" spans="1:12" ht="14.5" x14ac:dyDescent="0.35">
      <c r="A68" s="35"/>
      <c r="B68" s="44" t="s">
        <v>62</v>
      </c>
      <c r="C68" s="6">
        <f>IF(H59-H33&gt;1000000,(H59-H33-1000000)*30%+112500,IF(H59-H33&gt;500000,(H59-H33-500000)*20%+12500,IF(H59-H33&gt;250000,(H59-H33-250000)*5%,0)))</f>
        <v>0</v>
      </c>
      <c r="D68" s="60"/>
      <c r="E68" s="60"/>
      <c r="F68" s="60"/>
      <c r="G68" s="60"/>
      <c r="H68" s="35"/>
      <c r="I68" s="35"/>
      <c r="J68" s="35"/>
      <c r="K68" s="35"/>
      <c r="L68" s="35"/>
    </row>
    <row r="69" spans="1:12" ht="14.5" x14ac:dyDescent="0.35">
      <c r="A69" s="35"/>
      <c r="B69" s="65"/>
      <c r="C69" s="66"/>
      <c r="D69" s="60"/>
      <c r="E69" s="60"/>
      <c r="F69" s="60"/>
      <c r="G69" s="60"/>
      <c r="H69" s="35"/>
      <c r="I69" s="35"/>
      <c r="J69" s="35"/>
      <c r="K69" s="35"/>
      <c r="L69" s="35"/>
    </row>
    <row r="70" spans="1:12" ht="14.5" x14ac:dyDescent="0.35">
      <c r="A70" s="35"/>
      <c r="B70" s="17" t="str">
        <f>IF(C70=C64,"Tax Payable on New Regime","Tax Payable on Old Regime")</f>
        <v>Tax Payable on New Regime</v>
      </c>
      <c r="C70" s="18">
        <f>+IF(SUM(C63,H33)&lt;=700000,C66,MIN(C66:C68))</f>
        <v>0</v>
      </c>
      <c r="D70" s="60"/>
      <c r="E70" s="60"/>
      <c r="F70" s="60"/>
      <c r="G70" s="60"/>
      <c r="H70" s="35"/>
      <c r="I70" s="35"/>
      <c r="J70" s="35"/>
      <c r="K70" s="35"/>
      <c r="L70" s="35"/>
    </row>
    <row r="71" spans="1:12" ht="14.5" x14ac:dyDescent="0.35">
      <c r="A71" s="35"/>
      <c r="B71" s="67" t="s">
        <v>64</v>
      </c>
      <c r="C71" s="6">
        <f>+C125*15%+G125*20%</f>
        <v>0</v>
      </c>
      <c r="D71" s="60"/>
      <c r="E71" s="60"/>
      <c r="F71" s="60"/>
      <c r="G71" s="35"/>
      <c r="H71" s="35"/>
      <c r="I71" s="35"/>
      <c r="J71" s="35"/>
      <c r="K71" s="35"/>
      <c r="L71" s="35"/>
    </row>
    <row r="72" spans="1:12" ht="14.5" x14ac:dyDescent="0.35">
      <c r="A72" s="35"/>
      <c r="B72" s="67" t="s">
        <v>65</v>
      </c>
      <c r="C72" s="18">
        <f>+IF(C63&lt;300000,((C118+G118)-MIN(300000,(C118+G118),(300000-C63)))*20%,(C118+G118)*20%)</f>
        <v>0</v>
      </c>
      <c r="D72" s="60"/>
      <c r="E72" s="60"/>
      <c r="F72" s="60"/>
      <c r="G72" s="35"/>
      <c r="H72" s="35"/>
      <c r="I72" s="35"/>
      <c r="J72" s="35"/>
      <c r="K72" s="35"/>
      <c r="L72" s="35"/>
    </row>
    <row r="73" spans="1:12" ht="14.5" x14ac:dyDescent="0.35">
      <c r="A73" s="35"/>
      <c r="B73" s="67" t="s">
        <v>66</v>
      </c>
      <c r="C73" s="19">
        <f>+C113*10%+G113*12.5%</f>
        <v>0</v>
      </c>
      <c r="D73" s="60"/>
      <c r="E73" s="60"/>
      <c r="F73" s="60"/>
      <c r="G73" s="60"/>
      <c r="H73" s="35"/>
      <c r="I73" s="51"/>
      <c r="J73" s="35"/>
      <c r="K73" s="35"/>
      <c r="L73" s="35"/>
    </row>
    <row r="74" spans="1:12" ht="14.5" x14ac:dyDescent="0.35">
      <c r="A74" s="35"/>
      <c r="B74" s="67" t="s">
        <v>67</v>
      </c>
      <c r="C74" s="18">
        <f>+IF(C63&lt;300000,((C137+G137)-MIN(300000,(C137+G137),(300000-C63)))*30%,(C137+G137)*30%)</f>
        <v>0</v>
      </c>
      <c r="D74" s="60"/>
      <c r="E74" s="60"/>
      <c r="F74" s="60"/>
      <c r="G74" s="60"/>
      <c r="H74" s="35"/>
      <c r="I74" s="35"/>
      <c r="J74" s="35"/>
      <c r="K74" s="35"/>
      <c r="L74" s="35"/>
    </row>
    <row r="75" spans="1:12" ht="14.5" x14ac:dyDescent="0.35">
      <c r="A75" s="35"/>
      <c r="B75" s="67" t="s">
        <v>68</v>
      </c>
      <c r="C75" s="18">
        <f>+C94</f>
        <v>0</v>
      </c>
      <c r="D75" s="60"/>
      <c r="E75" s="60"/>
      <c r="F75" s="60"/>
      <c r="G75" s="73"/>
      <c r="H75" s="35"/>
      <c r="I75" s="35"/>
      <c r="J75" s="35"/>
      <c r="K75" s="35"/>
      <c r="L75" s="35"/>
    </row>
    <row r="76" spans="1:12" ht="14.5" x14ac:dyDescent="0.35">
      <c r="A76" s="35"/>
      <c r="B76" s="67" t="s">
        <v>69</v>
      </c>
      <c r="C76" s="98">
        <v>0</v>
      </c>
      <c r="D76" s="60"/>
      <c r="E76" s="60"/>
      <c r="F76" s="60"/>
      <c r="G76" s="35"/>
      <c r="H76" s="35"/>
      <c r="I76" s="35"/>
      <c r="J76" s="35"/>
      <c r="K76" s="35"/>
      <c r="L76" s="35"/>
    </row>
    <row r="77" spans="1:12" ht="14.5" x14ac:dyDescent="0.35">
      <c r="A77" s="35"/>
      <c r="B77" s="44" t="s">
        <v>71</v>
      </c>
      <c r="C77" s="6">
        <f>+SUM(C70:C74)-SUM(C75:C76)</f>
        <v>0</v>
      </c>
      <c r="D77" s="68"/>
      <c r="E77" s="68"/>
      <c r="F77" s="68"/>
      <c r="G77" s="35"/>
      <c r="H77" s="35"/>
      <c r="I77" s="35"/>
      <c r="J77" s="35"/>
      <c r="K77" s="35"/>
      <c r="L77" s="35"/>
    </row>
    <row r="78" spans="1:12" ht="14.5" x14ac:dyDescent="0.35">
      <c r="A78" s="35"/>
      <c r="B78" s="44" t="s">
        <v>72</v>
      </c>
      <c r="C78" s="28">
        <f>+IF(C68=C66,IF(SUM(C62)&gt;50000000,C77*37%,IF(SUM(C62)&gt;20000000,C77*25%,IF(SUM(C62)&gt;10000000,C77*15%,IF(SUM(C62)&gt;5000000,C77*10%,0)))),IF(SUM(H59)&gt;20000000,C77*25%,IF(SUM(H59)&gt;10000000,C77*15%,IF(SUM(H59)&gt;5000000,C77*10%,0))))</f>
        <v>0</v>
      </c>
      <c r="D78" s="68"/>
      <c r="E78" s="68"/>
      <c r="F78" s="68"/>
      <c r="G78" s="35"/>
      <c r="H78" s="35"/>
      <c r="I78" s="35"/>
      <c r="J78" s="35"/>
      <c r="K78" s="35"/>
      <c r="L78" s="35"/>
    </row>
    <row r="79" spans="1:12" ht="14.5" x14ac:dyDescent="0.35">
      <c r="A79" s="35"/>
      <c r="B79" s="35"/>
      <c r="C79" s="6">
        <f>SUM(C77:C78)</f>
        <v>0</v>
      </c>
      <c r="D79" s="68"/>
      <c r="E79" s="68"/>
      <c r="F79" s="68"/>
      <c r="G79" s="35"/>
      <c r="H79" s="35"/>
      <c r="I79" s="35"/>
      <c r="J79" s="35"/>
      <c r="K79" s="35"/>
      <c r="L79" s="35"/>
    </row>
    <row r="80" spans="1:12" ht="14.5" x14ac:dyDescent="0.35">
      <c r="A80" s="35"/>
      <c r="B80" s="44" t="s">
        <v>73</v>
      </c>
      <c r="C80" s="15">
        <f>+C79*4%</f>
        <v>0</v>
      </c>
      <c r="D80" s="68"/>
      <c r="E80" s="68"/>
      <c r="F80" s="68"/>
      <c r="G80" s="35"/>
      <c r="H80" s="35"/>
      <c r="I80" s="35"/>
      <c r="J80" s="35"/>
      <c r="K80" s="35"/>
      <c r="L80" s="35"/>
    </row>
    <row r="81" spans="1:12" ht="14.5" x14ac:dyDescent="0.35">
      <c r="A81" s="35"/>
      <c r="B81" s="35"/>
      <c r="C81" s="6">
        <f>SUM(C79:C80)</f>
        <v>0</v>
      </c>
      <c r="D81" s="68"/>
      <c r="E81" s="68"/>
      <c r="F81" s="68"/>
      <c r="G81" s="35"/>
      <c r="H81" s="35"/>
      <c r="I81" s="35"/>
      <c r="J81" s="35"/>
      <c r="K81" s="35"/>
      <c r="L81" s="35"/>
    </row>
    <row r="82" spans="1:12" ht="14.5" x14ac:dyDescent="0.35">
      <c r="A82" s="35"/>
      <c r="B82" s="44" t="s">
        <v>74</v>
      </c>
      <c r="C82" s="45">
        <v>0</v>
      </c>
      <c r="D82" s="68"/>
      <c r="E82" s="68"/>
      <c r="F82" s="68"/>
      <c r="G82" s="35"/>
      <c r="H82" s="35"/>
      <c r="I82" s="35"/>
      <c r="J82" s="35"/>
      <c r="K82" s="35"/>
      <c r="L82" s="35"/>
    </row>
    <row r="83" spans="1:12" ht="14.5" x14ac:dyDescent="0.35">
      <c r="A83" s="35"/>
      <c r="B83" s="44" t="s">
        <v>75</v>
      </c>
      <c r="C83" s="45">
        <v>0</v>
      </c>
      <c r="D83" s="68"/>
      <c r="E83" s="68"/>
      <c r="F83" s="68"/>
      <c r="G83" s="35"/>
      <c r="H83" s="35"/>
      <c r="I83" s="35"/>
      <c r="J83" s="35"/>
      <c r="K83" s="35"/>
      <c r="L83" s="35"/>
    </row>
    <row r="84" spans="1:12" ht="14.5" x14ac:dyDescent="0.35">
      <c r="A84" s="35"/>
      <c r="B84" s="44" t="s">
        <v>76</v>
      </c>
      <c r="C84" s="45">
        <v>0</v>
      </c>
      <c r="D84" s="68"/>
      <c r="E84" s="68"/>
      <c r="F84" s="68"/>
      <c r="G84" s="35"/>
      <c r="H84" s="35"/>
      <c r="I84" s="35"/>
      <c r="J84" s="35"/>
      <c r="K84" s="35"/>
      <c r="L84" s="35"/>
    </row>
    <row r="85" spans="1:12" ht="14" customHeight="1" thickBot="1" x14ac:dyDescent="0.4">
      <c r="A85" s="35"/>
      <c r="B85" s="50" t="s">
        <v>77</v>
      </c>
      <c r="C85" s="21">
        <f>+ROUND(C81-C82-C83+C84,-1)</f>
        <v>0</v>
      </c>
      <c r="D85" s="68"/>
      <c r="E85" s="68"/>
      <c r="F85" s="68"/>
      <c r="G85" s="35"/>
      <c r="H85" s="35"/>
      <c r="I85" s="35"/>
      <c r="J85" s="35"/>
      <c r="K85" s="35"/>
      <c r="L85" s="35"/>
    </row>
    <row r="86" spans="1:12" ht="14" customHeight="1" thickTop="1" x14ac:dyDescent="0.35">
      <c r="A86" s="35"/>
      <c r="B86" s="35"/>
      <c r="C86" s="48"/>
      <c r="D86" s="68"/>
      <c r="E86" s="68"/>
      <c r="F86" s="68"/>
      <c r="G86" s="35"/>
      <c r="H86" s="35"/>
      <c r="I86" s="35"/>
      <c r="J86" s="35"/>
      <c r="K86" s="35"/>
      <c r="L86" s="35"/>
    </row>
    <row r="87" spans="1:12" ht="14.5" x14ac:dyDescent="0.35">
      <c r="A87" s="35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</row>
    <row r="88" spans="1:12" ht="14.5" x14ac:dyDescent="0.35">
      <c r="A88" s="35"/>
      <c r="B88" s="50" t="s">
        <v>68</v>
      </c>
      <c r="C88" s="69"/>
      <c r="D88" s="35"/>
      <c r="E88" s="35"/>
      <c r="F88" s="35"/>
      <c r="G88" s="35"/>
      <c r="H88" s="35"/>
      <c r="I88" s="35"/>
      <c r="J88" s="35"/>
      <c r="K88" s="35"/>
      <c r="L88" s="35"/>
    </row>
    <row r="89" spans="1:12" ht="14.5" x14ac:dyDescent="0.35">
      <c r="A89" s="35"/>
      <c r="B89" s="65"/>
      <c r="C89" s="69"/>
      <c r="D89" s="35"/>
      <c r="E89" s="35"/>
      <c r="F89" s="35"/>
      <c r="G89" s="35"/>
      <c r="H89" s="35"/>
      <c r="I89" s="35"/>
      <c r="J89" s="35"/>
      <c r="K89" s="35"/>
      <c r="L89" s="35"/>
    </row>
    <row r="90" spans="1:12" ht="14.5" x14ac:dyDescent="0.35">
      <c r="A90" s="35"/>
      <c r="B90" s="44" t="s">
        <v>79</v>
      </c>
      <c r="C90" s="70">
        <v>0</v>
      </c>
      <c r="D90" s="35"/>
      <c r="E90" s="35"/>
      <c r="F90" s="35"/>
      <c r="G90" s="35"/>
      <c r="H90" s="35"/>
      <c r="I90" s="35"/>
      <c r="J90" s="35"/>
      <c r="K90" s="35"/>
      <c r="L90" s="35"/>
    </row>
    <row r="91" spans="1:12" ht="14.5" x14ac:dyDescent="0.35">
      <c r="A91" s="35"/>
      <c r="B91" s="44" t="s">
        <v>80</v>
      </c>
      <c r="C91" s="22">
        <f>+IF(C70=C66,300000,250000)</f>
        <v>300000</v>
      </c>
      <c r="D91" s="35"/>
      <c r="E91" s="35"/>
      <c r="F91" s="35"/>
      <c r="G91" s="35"/>
      <c r="H91" s="35"/>
      <c r="I91" s="35"/>
      <c r="J91" s="35"/>
      <c r="K91" s="35"/>
      <c r="L91" s="35"/>
    </row>
    <row r="92" spans="1:12" ht="14" customHeight="1" thickBot="1" x14ac:dyDescent="0.4">
      <c r="A92" s="35"/>
      <c r="B92" s="65"/>
      <c r="C92" s="23">
        <f>+C90+C91</f>
        <v>300000</v>
      </c>
      <c r="D92" s="35"/>
      <c r="E92" s="35"/>
      <c r="F92" s="35"/>
      <c r="G92" s="35"/>
      <c r="H92" s="35"/>
      <c r="I92" s="35"/>
      <c r="J92" s="35"/>
      <c r="K92" s="35"/>
      <c r="L92" s="35"/>
    </row>
    <row r="93" spans="1:12" ht="14" customHeight="1" thickTop="1" x14ac:dyDescent="0.35">
      <c r="A93" s="35"/>
      <c r="B93" s="65"/>
      <c r="C93" s="71"/>
      <c r="D93" s="35"/>
      <c r="E93" s="35"/>
      <c r="F93" s="35"/>
      <c r="G93" s="35"/>
      <c r="H93" s="35"/>
      <c r="I93" s="35"/>
      <c r="J93" s="35"/>
      <c r="K93" s="35"/>
      <c r="L93" s="35"/>
    </row>
    <row r="94" spans="1:12" ht="14.5" x14ac:dyDescent="0.35">
      <c r="A94" s="35"/>
      <c r="B94" s="44" t="s">
        <v>81</v>
      </c>
      <c r="C94" s="24">
        <f>IF(C70=C66,IF(C92&gt;1500000,(C92-1500000)*30%+150000,IF(C92&gt;1200000,(C92-1200000)*20%+90000,IF(C92&gt;900000,(C92-900000)*15%+45000,IF(C92&gt;600000,(C92-600000)*10%+15000,IF(C92&gt;300000,(C92-300000)*5%,0))))),IF(C92&gt;1000000, (C92-1000000)*30%+112500, IF(C92&gt;500000, (C92-500000)*20%+12500, IF(C92&gt;250000, (C92-250000)*5%,0))))</f>
        <v>0</v>
      </c>
      <c r="D94" s="35"/>
      <c r="E94" s="35"/>
      <c r="F94" s="35"/>
      <c r="G94" s="35"/>
      <c r="H94" s="35"/>
      <c r="I94" s="35"/>
      <c r="J94" s="35"/>
      <c r="K94" s="35"/>
      <c r="L94" s="35"/>
    </row>
    <row r="95" spans="1:12" ht="14.5" x14ac:dyDescent="0.35">
      <c r="A95" s="35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</row>
    <row r="96" spans="1:12" ht="14.5" x14ac:dyDescent="0.35">
      <c r="A96" s="35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</row>
    <row r="97" spans="1:12" ht="14.5" x14ac:dyDescent="0.35">
      <c r="A97" s="74"/>
      <c r="B97" s="75" t="s">
        <v>82</v>
      </c>
      <c r="C97" s="49"/>
      <c r="D97" s="74"/>
      <c r="E97" s="74"/>
      <c r="F97" s="74"/>
      <c r="G97" s="74"/>
      <c r="H97" s="49"/>
      <c r="I97" s="35"/>
      <c r="J97" s="35"/>
      <c r="K97" s="35"/>
      <c r="L97" s="35"/>
    </row>
    <row r="98" spans="1:12" ht="14.5" x14ac:dyDescent="0.35">
      <c r="A98" s="35"/>
      <c r="B98" s="52"/>
      <c r="C98" s="76" t="s">
        <v>111</v>
      </c>
      <c r="D98" s="52"/>
      <c r="E98" s="52"/>
      <c r="F98" s="52"/>
      <c r="G98" s="76" t="s">
        <v>112</v>
      </c>
      <c r="H98" s="35"/>
      <c r="I98" s="35"/>
      <c r="J98" s="35"/>
      <c r="K98" s="35"/>
      <c r="L98" s="35"/>
    </row>
    <row r="99" spans="1:12" s="3" customFormat="1" ht="14.5" x14ac:dyDescent="0.35">
      <c r="A99" s="35"/>
      <c r="B99" s="35"/>
      <c r="C99" s="35"/>
      <c r="D99" s="35"/>
      <c r="E99" s="35"/>
      <c r="F99" s="35"/>
      <c r="G99" s="35"/>
      <c r="H99" s="48"/>
      <c r="I99" s="35"/>
      <c r="J99" s="35"/>
      <c r="K99" s="35"/>
      <c r="L99" s="35"/>
    </row>
    <row r="100" spans="1:12" ht="27" customHeight="1" x14ac:dyDescent="0.35">
      <c r="A100" s="35"/>
      <c r="B100" s="47" t="s">
        <v>84</v>
      </c>
      <c r="C100" s="35"/>
      <c r="D100" s="35"/>
      <c r="E100" s="35"/>
      <c r="F100" s="35"/>
      <c r="G100" s="35"/>
      <c r="H100" s="35"/>
      <c r="I100" s="35"/>
      <c r="J100" s="35"/>
      <c r="K100" s="35"/>
      <c r="L100" s="35"/>
    </row>
    <row r="101" spans="1:12" ht="14.5" x14ac:dyDescent="0.35">
      <c r="A101" s="35"/>
      <c r="B101" s="44" t="s">
        <v>85</v>
      </c>
      <c r="C101" s="35"/>
      <c r="D101" s="35"/>
      <c r="E101" s="35"/>
      <c r="F101" s="35"/>
      <c r="G101" s="68"/>
      <c r="H101" s="35"/>
      <c r="I101" s="35"/>
      <c r="J101" s="35"/>
      <c r="K101" s="35"/>
      <c r="L101" s="35"/>
    </row>
    <row r="102" spans="1:12" ht="14.5" x14ac:dyDescent="0.35">
      <c r="A102" s="35"/>
      <c r="B102" s="44" t="s">
        <v>86</v>
      </c>
      <c r="C102" s="35"/>
      <c r="D102" s="35"/>
      <c r="E102" s="35"/>
      <c r="F102" s="35"/>
      <c r="G102" s="68"/>
      <c r="H102" s="35"/>
      <c r="I102" s="35"/>
      <c r="J102" s="35"/>
      <c r="K102" s="35"/>
      <c r="L102" s="35"/>
    </row>
    <row r="103" spans="1:12" ht="14" customHeight="1" thickBot="1" x14ac:dyDescent="0.4">
      <c r="A103" s="35"/>
      <c r="B103" s="50" t="s">
        <v>87</v>
      </c>
      <c r="C103" s="29">
        <f>+C101-C102</f>
        <v>0</v>
      </c>
      <c r="D103" s="74"/>
      <c r="E103" s="74"/>
      <c r="F103" s="74"/>
      <c r="G103" s="29">
        <f>+G101-G102</f>
        <v>0</v>
      </c>
      <c r="H103" s="35"/>
      <c r="I103" s="35"/>
      <c r="J103" s="35"/>
      <c r="K103" s="35"/>
      <c r="L103" s="35"/>
    </row>
    <row r="104" spans="1:12" ht="14" customHeight="1" thickTop="1" x14ac:dyDescent="0.35">
      <c r="A104" s="35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</row>
    <row r="105" spans="1:12" ht="14.5" x14ac:dyDescent="0.35">
      <c r="A105" s="35"/>
      <c r="B105" s="47" t="s">
        <v>88</v>
      </c>
      <c r="C105" s="35"/>
      <c r="D105" s="35"/>
      <c r="E105" s="35"/>
      <c r="F105" s="35"/>
      <c r="G105" s="35"/>
      <c r="H105" s="35"/>
      <c r="I105" s="35"/>
      <c r="J105" s="35"/>
      <c r="K105" s="35"/>
      <c r="L105" s="35"/>
    </row>
    <row r="106" spans="1:12" ht="14.5" x14ac:dyDescent="0.35">
      <c r="A106" s="35"/>
      <c r="B106" s="44" t="s">
        <v>85</v>
      </c>
      <c r="C106" s="35"/>
      <c r="D106" s="35"/>
      <c r="E106" s="35"/>
      <c r="F106" s="35"/>
      <c r="G106" s="35"/>
      <c r="H106" s="35"/>
      <c r="I106" s="35"/>
      <c r="J106" s="35"/>
      <c r="K106" s="35"/>
      <c r="L106" s="35"/>
    </row>
    <row r="107" spans="1:12" ht="14.5" x14ac:dyDescent="0.35">
      <c r="A107" s="35"/>
      <c r="B107" s="44" t="s">
        <v>86</v>
      </c>
      <c r="C107" s="35"/>
      <c r="D107" s="35"/>
      <c r="E107" s="35"/>
      <c r="F107" s="35"/>
      <c r="G107" s="35"/>
      <c r="H107" s="35"/>
      <c r="I107" s="35"/>
      <c r="J107" s="35"/>
      <c r="K107" s="35"/>
      <c r="L107" s="35"/>
    </row>
    <row r="108" spans="1:12" ht="14.5" x14ac:dyDescent="0.35">
      <c r="A108" s="35"/>
      <c r="B108" s="44" t="s">
        <v>89</v>
      </c>
      <c r="C108" s="35"/>
      <c r="D108" s="35"/>
      <c r="E108" s="35"/>
      <c r="F108" s="35"/>
      <c r="G108" s="35"/>
      <c r="H108" s="35"/>
      <c r="I108" s="35"/>
      <c r="J108" s="35"/>
      <c r="K108" s="35"/>
      <c r="L108" s="35"/>
    </row>
    <row r="109" spans="1:12" ht="14" customHeight="1" thickBot="1" x14ac:dyDescent="0.4">
      <c r="A109" s="35"/>
      <c r="B109" s="50" t="s">
        <v>90</v>
      </c>
      <c r="C109" s="29">
        <f>+C107-C108</f>
        <v>0</v>
      </c>
      <c r="D109" s="74"/>
      <c r="E109" s="74"/>
      <c r="F109" s="74"/>
      <c r="G109" s="29">
        <f>+G107-G108</f>
        <v>0</v>
      </c>
      <c r="H109" s="35"/>
      <c r="I109" s="35"/>
      <c r="J109" s="35"/>
      <c r="K109" s="35"/>
      <c r="L109" s="35"/>
    </row>
    <row r="110" spans="1:12" ht="14" customHeight="1" thickTop="1" x14ac:dyDescent="0.35">
      <c r="A110" s="35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</row>
    <row r="111" spans="1:12" ht="14.5" x14ac:dyDescent="0.35">
      <c r="A111" s="35"/>
      <c r="B111" s="44" t="s">
        <v>91</v>
      </c>
      <c r="C111" s="30">
        <f>+C103+C109</f>
        <v>0</v>
      </c>
      <c r="D111" s="35"/>
      <c r="E111" s="35"/>
      <c r="F111" s="35"/>
      <c r="G111" s="30">
        <f>+G103+G109</f>
        <v>0</v>
      </c>
      <c r="H111" s="35"/>
      <c r="I111" s="35"/>
      <c r="J111" s="35"/>
      <c r="K111" s="35"/>
      <c r="L111" s="35"/>
    </row>
    <row r="112" spans="1:12" ht="14.5" x14ac:dyDescent="0.35">
      <c r="A112" s="35"/>
      <c r="B112" s="44" t="s">
        <v>92</v>
      </c>
      <c r="C112" s="6">
        <f>+IF(C111&gt;0,MIN(C111,(125000-G112)),0)</f>
        <v>0</v>
      </c>
      <c r="D112" s="35"/>
      <c r="E112" s="35"/>
      <c r="F112" s="35"/>
      <c r="G112" s="6">
        <f>+IF(G111&gt;0,MIN(G111,125000),0)</f>
        <v>0</v>
      </c>
      <c r="H112" s="35"/>
      <c r="I112" s="51"/>
      <c r="J112" s="35"/>
      <c r="K112" s="35"/>
      <c r="L112" s="35"/>
    </row>
    <row r="113" spans="1:12" ht="14" customHeight="1" thickBot="1" x14ac:dyDescent="0.4">
      <c r="A113" s="35"/>
      <c r="B113" s="79" t="s">
        <v>23</v>
      </c>
      <c r="C113" s="31">
        <f>+C111-C112</f>
        <v>0</v>
      </c>
      <c r="D113" s="74"/>
      <c r="E113" s="74"/>
      <c r="F113" s="74"/>
      <c r="G113" s="31">
        <f>+G111-G112</f>
        <v>0</v>
      </c>
      <c r="H113" s="35"/>
      <c r="I113" s="35"/>
      <c r="J113" s="35"/>
      <c r="K113" s="35"/>
      <c r="L113" s="35"/>
    </row>
    <row r="114" spans="1:12" ht="14" customHeight="1" thickTop="1" x14ac:dyDescent="0.35">
      <c r="A114" s="35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</row>
    <row r="115" spans="1:12" ht="14.5" x14ac:dyDescent="0.35">
      <c r="A115" s="35"/>
      <c r="B115" s="50" t="s">
        <v>93</v>
      </c>
      <c r="C115" s="35"/>
      <c r="D115" s="35"/>
      <c r="E115" s="35"/>
      <c r="F115" s="35"/>
      <c r="G115" s="35"/>
      <c r="H115" s="35"/>
      <c r="I115" s="35"/>
      <c r="J115" s="35"/>
      <c r="K115" s="35"/>
      <c r="L115" s="35"/>
    </row>
    <row r="116" spans="1:12" ht="14.5" x14ac:dyDescent="0.35">
      <c r="A116" s="35"/>
      <c r="B116" s="44" t="s">
        <v>85</v>
      </c>
      <c r="C116" s="35"/>
      <c r="D116" s="35"/>
      <c r="E116" s="35"/>
      <c r="F116" s="35"/>
      <c r="G116" s="35"/>
      <c r="H116" s="35"/>
      <c r="I116" s="51"/>
      <c r="J116" s="35"/>
      <c r="K116" s="35"/>
      <c r="L116" s="35"/>
    </row>
    <row r="117" spans="1:12" ht="14.5" x14ac:dyDescent="0.35">
      <c r="A117" s="35"/>
      <c r="B117" s="44" t="s">
        <v>86</v>
      </c>
      <c r="C117" s="35"/>
      <c r="D117" s="35"/>
      <c r="E117" s="35"/>
      <c r="F117" s="35"/>
      <c r="G117" s="35"/>
      <c r="H117" s="35"/>
      <c r="I117" s="35"/>
      <c r="J117" s="35"/>
      <c r="K117" s="35"/>
      <c r="L117" s="35"/>
    </row>
    <row r="118" spans="1:12" ht="14" customHeight="1" thickBot="1" x14ac:dyDescent="0.4">
      <c r="A118" s="35"/>
      <c r="B118" s="79" t="s">
        <v>94</v>
      </c>
      <c r="C118" s="29">
        <f>+C116-C117</f>
        <v>0</v>
      </c>
      <c r="D118" s="74"/>
      <c r="E118" s="74"/>
      <c r="F118" s="74"/>
      <c r="G118" s="29">
        <f>+G116-G117</f>
        <v>0</v>
      </c>
      <c r="H118" s="35"/>
      <c r="I118" s="35"/>
      <c r="J118" s="35"/>
      <c r="K118" s="35"/>
      <c r="L118" s="35"/>
    </row>
    <row r="119" spans="1:12" ht="14" customHeight="1" thickTop="1" x14ac:dyDescent="0.35">
      <c r="A119" s="35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</row>
    <row r="120" spans="1:12" ht="14.5" x14ac:dyDescent="0.35">
      <c r="A120" s="35"/>
      <c r="B120" s="50" t="s">
        <v>95</v>
      </c>
      <c r="C120" s="35"/>
      <c r="D120" s="35"/>
      <c r="E120" s="35"/>
      <c r="F120" s="35"/>
      <c r="G120" s="35"/>
      <c r="H120" s="35"/>
      <c r="I120" s="35"/>
      <c r="J120" s="35"/>
      <c r="K120" s="35"/>
      <c r="L120" s="35"/>
    </row>
    <row r="121" spans="1:12" ht="14.5" x14ac:dyDescent="0.35">
      <c r="A121" s="35"/>
      <c r="B121" s="44" t="s">
        <v>96</v>
      </c>
      <c r="C121" s="35"/>
      <c r="D121" s="35"/>
      <c r="E121" s="35"/>
      <c r="F121" s="35"/>
      <c r="G121" s="35"/>
      <c r="H121" s="35"/>
      <c r="I121" s="35"/>
      <c r="J121" s="35"/>
      <c r="K121" s="35"/>
      <c r="L121" s="35"/>
    </row>
    <row r="122" spans="1:12" ht="14.5" x14ac:dyDescent="0.35">
      <c r="A122" s="35"/>
      <c r="B122" s="44" t="s">
        <v>97</v>
      </c>
      <c r="C122" s="35"/>
      <c r="D122" s="35"/>
      <c r="E122" s="35"/>
      <c r="F122" s="35"/>
      <c r="G122" s="35"/>
      <c r="H122" s="35"/>
      <c r="I122" s="35"/>
      <c r="J122" s="35"/>
      <c r="K122" s="35"/>
      <c r="L122" s="35"/>
    </row>
    <row r="123" spans="1:12" ht="14.5" x14ac:dyDescent="0.35">
      <c r="A123" s="35"/>
      <c r="B123" s="35"/>
      <c r="C123" s="6">
        <f>+C121-C122</f>
        <v>0</v>
      </c>
      <c r="D123" s="35"/>
      <c r="E123" s="35"/>
      <c r="F123" s="35"/>
      <c r="G123" s="6">
        <f>+G121-G122</f>
        <v>0</v>
      </c>
      <c r="H123" s="35"/>
      <c r="I123" s="35"/>
      <c r="J123" s="35"/>
      <c r="K123" s="35"/>
      <c r="L123" s="35"/>
    </row>
    <row r="124" spans="1:12" ht="14.5" x14ac:dyDescent="0.35">
      <c r="A124" s="35"/>
      <c r="B124" s="44" t="s">
        <v>89</v>
      </c>
      <c r="C124" s="35"/>
      <c r="D124" s="35"/>
      <c r="E124" s="35"/>
      <c r="F124" s="35"/>
      <c r="G124" s="35"/>
      <c r="H124" s="35"/>
      <c r="I124" s="35"/>
      <c r="J124" s="35"/>
      <c r="K124" s="35"/>
      <c r="L124" s="35"/>
    </row>
    <row r="125" spans="1:12" ht="14" customHeight="1" thickBot="1" x14ac:dyDescent="0.4">
      <c r="A125" s="35"/>
      <c r="B125" s="79" t="s">
        <v>25</v>
      </c>
      <c r="C125" s="29">
        <f>+C123-C124</f>
        <v>0</v>
      </c>
      <c r="D125" s="74"/>
      <c r="E125" s="74"/>
      <c r="F125" s="74"/>
      <c r="G125" s="29">
        <f>+G123-G124</f>
        <v>0</v>
      </c>
      <c r="H125" s="35"/>
      <c r="I125" s="35"/>
      <c r="J125" s="51"/>
      <c r="K125" s="35"/>
      <c r="L125" s="35"/>
    </row>
    <row r="126" spans="1:12" ht="14" customHeight="1" thickTop="1" x14ac:dyDescent="0.35">
      <c r="A126" s="35"/>
      <c r="B126" s="52"/>
      <c r="C126" s="6">
        <f>+C125*0.15</f>
        <v>0</v>
      </c>
      <c r="D126" s="35"/>
      <c r="E126" s="35"/>
      <c r="F126" s="35"/>
      <c r="G126" s="6">
        <f>+G125*0.2</f>
        <v>0</v>
      </c>
      <c r="H126" s="35"/>
      <c r="I126" s="35"/>
      <c r="J126" s="35"/>
      <c r="K126" s="35"/>
      <c r="L126" s="35"/>
    </row>
    <row r="127" spans="1:12" ht="14.5" x14ac:dyDescent="0.35">
      <c r="A127" s="35"/>
      <c r="B127" s="50" t="s">
        <v>26</v>
      </c>
      <c r="C127" s="35"/>
      <c r="D127" s="35"/>
      <c r="E127" s="35"/>
      <c r="F127" s="35"/>
      <c r="G127" s="35"/>
      <c r="H127" s="35"/>
      <c r="I127" s="35"/>
      <c r="J127" s="35"/>
      <c r="K127" s="35"/>
      <c r="L127" s="35"/>
    </row>
    <row r="128" spans="1:12" ht="14.5" x14ac:dyDescent="0.35">
      <c r="A128" s="35"/>
      <c r="B128" s="44" t="s">
        <v>96</v>
      </c>
      <c r="C128" s="35"/>
      <c r="D128" s="35"/>
      <c r="E128" s="35"/>
      <c r="F128" s="35"/>
      <c r="G128" s="35"/>
      <c r="H128" s="35"/>
      <c r="I128" s="35"/>
      <c r="J128" s="35"/>
      <c r="K128" s="35"/>
      <c r="L128" s="35"/>
    </row>
    <row r="129" spans="1:12" ht="14.5" x14ac:dyDescent="0.35">
      <c r="A129" s="35"/>
      <c r="B129" s="44" t="s">
        <v>97</v>
      </c>
      <c r="C129" s="35"/>
      <c r="D129" s="35"/>
      <c r="E129" s="35"/>
      <c r="F129" s="35"/>
      <c r="G129" s="35"/>
      <c r="H129" s="35"/>
      <c r="I129" s="35"/>
      <c r="J129" s="35"/>
      <c r="K129" s="35"/>
      <c r="L129" s="35"/>
    </row>
    <row r="130" spans="1:12" ht="14.5" x14ac:dyDescent="0.35">
      <c r="A130" s="35"/>
      <c r="B130" s="35"/>
      <c r="C130" s="6">
        <f>+C128-C129</f>
        <v>0</v>
      </c>
      <c r="D130" s="35"/>
      <c r="E130" s="35"/>
      <c r="F130" s="35"/>
      <c r="G130" s="6">
        <f>+G128-G129</f>
        <v>0</v>
      </c>
      <c r="H130" s="35"/>
      <c r="I130" s="35"/>
      <c r="J130" s="35"/>
      <c r="K130" s="35"/>
      <c r="L130" s="35"/>
    </row>
    <row r="131" spans="1:12" ht="14.5" x14ac:dyDescent="0.35">
      <c r="A131" s="35"/>
      <c r="B131" s="44" t="s">
        <v>89</v>
      </c>
      <c r="C131" s="35"/>
      <c r="D131" s="35"/>
      <c r="E131" s="35"/>
      <c r="F131" s="35"/>
      <c r="G131" s="35"/>
      <c r="H131" s="35"/>
      <c r="I131" s="35"/>
      <c r="J131" s="35"/>
      <c r="K131" s="35"/>
      <c r="L131" s="35"/>
    </row>
    <row r="132" spans="1:12" ht="14" customHeight="1" thickBot="1" x14ac:dyDescent="0.4">
      <c r="A132" s="35"/>
      <c r="B132" s="79" t="s">
        <v>98</v>
      </c>
      <c r="C132" s="29">
        <f>+C130-C131</f>
        <v>0</v>
      </c>
      <c r="D132" s="74"/>
      <c r="E132" s="74"/>
      <c r="F132" s="74"/>
      <c r="G132" s="29">
        <f>+G130-G131</f>
        <v>0</v>
      </c>
      <c r="H132" s="35"/>
      <c r="I132" s="35"/>
      <c r="J132" s="35"/>
      <c r="K132" s="35"/>
      <c r="L132" s="35"/>
    </row>
    <row r="133" spans="1:12" ht="14" customHeight="1" thickTop="1" x14ac:dyDescent="0.35">
      <c r="A133" s="35"/>
      <c r="B133" s="52"/>
      <c r="C133" s="35"/>
      <c r="D133" s="35"/>
      <c r="E133" s="35"/>
      <c r="F133" s="35"/>
      <c r="G133" s="35"/>
      <c r="H133" s="35"/>
      <c r="I133" s="35"/>
      <c r="J133" s="35"/>
      <c r="K133" s="35"/>
      <c r="L133" s="35"/>
    </row>
    <row r="134" spans="1:12" ht="14.5" x14ac:dyDescent="0.35">
      <c r="A134" s="35"/>
      <c r="B134" s="50" t="s">
        <v>27</v>
      </c>
      <c r="C134" s="35"/>
      <c r="D134" s="35"/>
      <c r="E134" s="35"/>
      <c r="F134" s="35"/>
      <c r="G134" s="35"/>
      <c r="H134" s="35"/>
      <c r="I134" s="35"/>
      <c r="J134" s="35"/>
      <c r="K134" s="35"/>
      <c r="L134" s="35"/>
    </row>
    <row r="135" spans="1:12" ht="14.5" x14ac:dyDescent="0.35">
      <c r="A135" s="35"/>
      <c r="B135" s="44" t="s">
        <v>96</v>
      </c>
      <c r="C135" s="35"/>
      <c r="D135" s="35"/>
      <c r="E135" s="35"/>
      <c r="F135" s="35"/>
      <c r="G135" s="35"/>
      <c r="H135" s="35"/>
      <c r="I135" s="35"/>
      <c r="J135" s="35"/>
      <c r="K135" s="35"/>
      <c r="L135" s="35"/>
    </row>
    <row r="136" spans="1:12" ht="14.5" x14ac:dyDescent="0.35">
      <c r="A136" s="35"/>
      <c r="B136" s="44" t="s">
        <v>97</v>
      </c>
      <c r="C136" s="35"/>
      <c r="D136" s="35"/>
      <c r="E136" s="35"/>
      <c r="F136" s="35"/>
      <c r="G136" s="35"/>
      <c r="H136" s="35"/>
      <c r="I136" s="35"/>
      <c r="J136" s="35"/>
      <c r="K136" s="35"/>
      <c r="L136" s="35"/>
    </row>
    <row r="137" spans="1:12" ht="14" customHeight="1" thickBot="1" x14ac:dyDescent="0.4">
      <c r="A137" s="35"/>
      <c r="B137" s="79" t="s">
        <v>99</v>
      </c>
      <c r="C137" s="29">
        <f>+C135-C136</f>
        <v>0</v>
      </c>
      <c r="D137" s="74"/>
      <c r="E137" s="74"/>
      <c r="F137" s="74"/>
      <c r="G137" s="29">
        <f>+G135-G136</f>
        <v>0</v>
      </c>
      <c r="H137" s="35"/>
      <c r="I137" s="35"/>
      <c r="J137" s="35"/>
      <c r="K137" s="35"/>
      <c r="L137" s="35"/>
    </row>
    <row r="138" spans="1:12" ht="14" customHeight="1" thickTop="1" x14ac:dyDescent="0.3"/>
  </sheetData>
  <sheetProtection sheet="1" insertColumns="0" insertRows="0" deleteColumns="0" deleteRows="0" selectLockedCells="1" selectUnlockedCells="1"/>
  <mergeCells count="3">
    <mergeCell ref="K67:L67"/>
    <mergeCell ref="A2:H2"/>
    <mergeCell ref="A5:H5"/>
  </mergeCells>
  <conditionalFormatting sqref="C112:C65483">
    <cfRule type="cellIs" dxfId="12" priority="3" stopIfTrue="1" operator="lessThan">
      <formula>0</formula>
    </cfRule>
  </conditionalFormatting>
  <conditionalFormatting sqref="G98">
    <cfRule type="cellIs" dxfId="11" priority="12" stopIfTrue="1" operator="lessThan">
      <formula>0</formula>
    </cfRule>
  </conditionalFormatting>
  <conditionalFormatting sqref="G101:G103">
    <cfRule type="cellIs" dxfId="10" priority="4" stopIfTrue="1" operator="lessThan">
      <formula>0</formula>
    </cfRule>
  </conditionalFormatting>
  <conditionalFormatting sqref="G109">
    <cfRule type="cellIs" dxfId="9" priority="11" stopIfTrue="1" operator="lessThan">
      <formula>0</formula>
    </cfRule>
  </conditionalFormatting>
  <conditionalFormatting sqref="G112:G113">
    <cfRule type="cellIs" dxfId="8" priority="5" stopIfTrue="1" operator="lessThan">
      <formula>0</formula>
    </cfRule>
  </conditionalFormatting>
  <conditionalFormatting sqref="G118">
    <cfRule type="cellIs" dxfId="7" priority="10" stopIfTrue="1" operator="lessThan">
      <formula>0</formula>
    </cfRule>
  </conditionalFormatting>
  <conditionalFormatting sqref="G123">
    <cfRule type="cellIs" dxfId="6" priority="7" stopIfTrue="1" operator="lessThan">
      <formula>0</formula>
    </cfRule>
  </conditionalFormatting>
  <conditionalFormatting sqref="G125:G126">
    <cfRule type="cellIs" dxfId="5" priority="1" stopIfTrue="1" operator="lessThan">
      <formula>0</formula>
    </cfRule>
  </conditionalFormatting>
  <conditionalFormatting sqref="G130">
    <cfRule type="cellIs" dxfId="4" priority="6" stopIfTrue="1" operator="lessThan">
      <formula>0</formula>
    </cfRule>
  </conditionalFormatting>
  <conditionalFormatting sqref="G132">
    <cfRule type="cellIs" dxfId="3" priority="8" stopIfTrue="1" operator="lessThan">
      <formula>0</formula>
    </cfRule>
  </conditionalFormatting>
  <conditionalFormatting sqref="G137">
    <cfRule type="cellIs" dxfId="2" priority="9" stopIfTrue="1" operator="lessThan">
      <formula>0</formula>
    </cfRule>
  </conditionalFormatting>
  <conditionalFormatting sqref="H1:H43 C1:C47 C72:C98 G75">
    <cfRule type="cellIs" dxfId="1" priority="13" stopIfTrue="1" operator="lessThan">
      <formula>0</formula>
    </cfRule>
  </conditionalFormatting>
  <conditionalFormatting sqref="H50:H65483 C57:C70 C100:C110">
    <cfRule type="cellIs" dxfId="0" priority="2" stopIfTrue="1" operator="lessThan">
      <formula>0</formula>
    </cfRule>
  </conditionalFormatting>
  <dataValidations count="1">
    <dataValidation type="whole" allowBlank="1" showInputMessage="1" showErrorMessage="1" errorTitle="Amount" error="Please enter a valid amount , not more than 99999999999999" sqref="H44:H47" xr:uid="{00000000-0002-0000-0300-000000000000}">
      <formula1>0</formula1>
      <formula2>99999999999999</formula2>
    </dataValidation>
  </dataValidations>
  <printOptions horizontalCentered="1"/>
  <pageMargins left="0.25" right="0.25" top="0.5" bottom="0.5" header="0.3" footer="0.3"/>
  <pageSetup paperSize="9" fitToHeight="0" orientation="landscape" r:id="rId1"/>
  <rowBreaks count="1" manualBreakCount="1">
    <brk id="60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FINANCIALS 2024</vt:lpstr>
      <vt:lpstr>FINANCIALS 2025 </vt:lpstr>
      <vt:lpstr>FINANCIALS 2026</vt:lpstr>
      <vt:lpstr>FINANCIALS 2025 HUF</vt:lpstr>
      <vt:lpstr>'FINANCIALS 2024'!Print_Area</vt:lpstr>
      <vt:lpstr>'FINANCIALS 2025 '!Print_Area</vt:lpstr>
      <vt:lpstr>'FINANCIALS 2025 HUF'!Print_Area</vt:lpstr>
      <vt:lpstr>'FINANCIALS 2026'!Print_Area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Rohith Rana</dc:creator>
  <cp:lastModifiedBy>Vigneshwaran</cp:lastModifiedBy>
  <cp:lastPrinted>2024-05-20T09:43:06Z</cp:lastPrinted>
  <dcterms:created xsi:type="dcterms:W3CDTF">2024-05-16T07:08:32Z</dcterms:created>
  <dcterms:modified xsi:type="dcterms:W3CDTF">2026-09-25T13:09:44Z</dcterms:modified>
</cp:coreProperties>
</file>